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780" tabRatio="669" firstSheet="11" activeTab="21"/>
  </bookViews>
  <sheets>
    <sheet name="1. sz. kimutatás" sheetId="1" r:id="rId1"/>
    <sheet name="2. sz. kimutatás" sheetId="2" r:id="rId2"/>
    <sheet name="3. sz. kimutatás" sheetId="3" r:id="rId3"/>
    <sheet name="3a Igazgatás " sheetId="4" r:id="rId4"/>
    <sheet name="3b Gyámhivatal" sheetId="5" r:id="rId5"/>
    <sheet name="3c Építésügyi" sheetId="6" r:id="rId6"/>
    <sheet name="3d okmányiroda" sheetId="7" r:id="rId7"/>
    <sheet name="4. sz. kimutatás" sheetId="8" r:id="rId8"/>
    <sheet name="5. sz. kimutatás " sheetId="9" r:id="rId9"/>
    <sheet name="6.sz. kimutatás" sheetId="10" r:id="rId10"/>
    <sheet name="7. sz. kimutatás" sheetId="11" r:id="rId11"/>
    <sheet name="8. sz. kimutatás" sheetId="12" r:id="rId12"/>
    <sheet name="9a. sz. kimutatás" sheetId="13" r:id="rId13"/>
    <sheet name="9b. sz. kimutatás" sheetId="14" r:id="rId14"/>
    <sheet name="10. sz. kimutatás" sheetId="15" r:id="rId15"/>
    <sheet name="10a. sz. kimutatás" sheetId="16" r:id="rId16"/>
    <sheet name="10b. sz. kimutatás" sheetId="17" r:id="rId17"/>
    <sheet name="10.c.kimutatás" sheetId="18" r:id="rId18"/>
    <sheet name="10d.sz. kimutatás" sheetId="19" r:id="rId19"/>
    <sheet name="11. sz. kimutatás " sheetId="20" r:id="rId20"/>
    <sheet name="12. sz. kimutatás" sheetId="21" r:id="rId21"/>
    <sheet name="13.sz.kimutatás" sheetId="22" r:id="rId22"/>
  </sheets>
  <externalReferences>
    <externalReference r:id="rId25"/>
    <externalReference r:id="rId26"/>
    <externalReference r:id="rId27"/>
  </externalReferences>
  <definedNames>
    <definedName name="_xlnm.Print_Titles" localSheetId="21">'13.sz.kimutatás'!$4:$5</definedName>
    <definedName name="_xlnm.Print_Titles" localSheetId="2">'3. sz. kimutatás'!$4:$7</definedName>
    <definedName name="_xlnm.Print_Titles" localSheetId="9">'6.sz. kimutatás'!$4:$6</definedName>
  </definedNames>
  <calcPr fullCalcOnLoad="1"/>
</workbook>
</file>

<file path=xl/comments18.xml><?xml version="1.0" encoding="utf-8"?>
<comments xmlns="http://schemas.openxmlformats.org/spreadsheetml/2006/main">
  <authors>
    <author>Farkas Anita &amp; Zsolt</author>
  </authors>
  <commentList>
    <comment ref="E5" authorId="0">
      <text>
        <r>
          <rPr>
            <b/>
            <sz val="8"/>
            <rFont val="Tahoma"/>
            <family val="0"/>
          </rPr>
          <t>Farkas Anita &amp; Zsolt:</t>
        </r>
        <r>
          <rPr>
            <sz val="8"/>
            <rFont val="Tahoma"/>
            <family val="0"/>
          </rPr>
          <t xml:space="preserve">
Nettó/Bruttó
</t>
        </r>
      </text>
    </comment>
    <comment ref="F5" authorId="0">
      <text>
        <r>
          <rPr>
            <b/>
            <sz val="8"/>
            <rFont val="Tahoma"/>
            <family val="0"/>
          </rPr>
          <t>Farkas Anita &amp; Zsolt:</t>
        </r>
        <r>
          <rPr>
            <sz val="8"/>
            <rFont val="Tahoma"/>
            <family val="0"/>
          </rPr>
          <t xml:space="preserve">
ÉCS/Bruttó</t>
        </r>
      </text>
    </comment>
  </commentList>
</comments>
</file>

<file path=xl/sharedStrings.xml><?xml version="1.0" encoding="utf-8"?>
<sst xmlns="http://schemas.openxmlformats.org/spreadsheetml/2006/main" count="3086" uniqueCount="1940">
  <si>
    <t>Heves Megyei Közoktatási Közalapítvány</t>
  </si>
  <si>
    <t>Heves Megyei Úszó és Vizilabda Szövetség Alapítvány</t>
  </si>
  <si>
    <t>Ifjú Tehetségek Alapítvány</t>
  </si>
  <si>
    <t>Kálvin Ház Alapítvány</t>
  </si>
  <si>
    <t>Kincsestár Alapítvány a Szivárvány Óvoda Gyermekeiért</t>
  </si>
  <si>
    <t>Kincskereső Alapítvány</t>
  </si>
  <si>
    <t>Kis Balázs Alapítvány</t>
  </si>
  <si>
    <t>Konszenzus Alapítvány Gyermekvédelem</t>
  </si>
  <si>
    <t>Konszenzus Alapítvány Ifjúsági Szervezete</t>
  </si>
  <si>
    <t>Lajtha László Alapítvány</t>
  </si>
  <si>
    <t>Lángolj és világits Alapítvány</t>
  </si>
  <si>
    <t>Magyar Nemzeti és Etnikai Kisebbségekért Közalapítvány</t>
  </si>
  <si>
    <t>Markhót F.Kó.Pathológia Alapítvány</t>
  </si>
  <si>
    <t>Markhot Ferenc Kórház Támogatására Alapítvány</t>
  </si>
  <si>
    <t>Markhot Ferenc Megyei Kórház-Rendelőintézet Szív Alapítvány</t>
  </si>
  <si>
    <t>Misztériumjáték Alapítvány</t>
  </si>
  <si>
    <t>Moziüzemeltető Kulturális Alapítvány</t>
  </si>
  <si>
    <t>Múltat s Jövendőt Közalapítvány</t>
  </si>
  <si>
    <t>Neumann Iskola Alapítvány</t>
  </si>
  <si>
    <t>Olvasó Nemzet Alapítvány</t>
  </si>
  <si>
    <t>Országos Inkubátor Alapítvány</t>
  </si>
  <si>
    <t>Orthosz Bűnmegelőzési és Ifjúsági Alapítvány</t>
  </si>
  <si>
    <t>Pannonia Singers Kulturális Alapítvány</t>
  </si>
  <si>
    <t>Paraqua Alapítvány</t>
  </si>
  <si>
    <t>RÉV Caritas Hungarica Alapítvány</t>
  </si>
  <si>
    <t>Sapi-Entia Gyermekeink Jövőjéért Alapítvány</t>
  </si>
  <si>
    <t>Századvég Politikai Iskola Alapítvány</t>
  </si>
  <si>
    <t>Széchenyi úti Óvodáért Alapítvány</t>
  </si>
  <si>
    <t>Szederinda Alapítvány</t>
  </si>
  <si>
    <t>Szeretet Fénye  Közhasznú  Alapítvány</t>
  </si>
  <si>
    <t>SZETA</t>
  </si>
  <si>
    <t>Szilágyis Alapítvány</t>
  </si>
  <si>
    <t>Szimfónia Kulturális Alapítvány</t>
  </si>
  <si>
    <t>Szivárvány Kúltúrális Alapítvány</t>
  </si>
  <si>
    <t>Talentum 2000 Közhasznú Alapítvány</t>
  </si>
  <si>
    <t>Tehetséges Dobósokért Alapítvány</t>
  </si>
  <si>
    <t>Tehetséges Gyermekekért Alapítvány</t>
  </si>
  <si>
    <t>Vizimolnár Úti Óvoda Gyermekeiért Alapítvány</t>
  </si>
  <si>
    <t>Wallgaard Eger Alapítvány a Környezetvédelemért és az Ifjúság természetvédelmi neveléséért</t>
  </si>
  <si>
    <t>Ward Mária Alapítvány</t>
  </si>
  <si>
    <t>Wigner Iskola Alapítvány</t>
  </si>
  <si>
    <t>Alapítványok működési támogatása összesen:</t>
  </si>
  <si>
    <t>Egyesületek, társadalmi szervezetek működési támogatása</t>
  </si>
  <si>
    <t>"Életet az Éveknek" Nyugdíjas Klub</t>
  </si>
  <si>
    <t>"Szabad Szalon" Egyesület</t>
  </si>
  <si>
    <t>2. sz. Gyakorló Általános Iskola</t>
  </si>
  <si>
    <t>212. sz. Bornemissza Gergely Cserkészcsapat</t>
  </si>
  <si>
    <t>42. Közgazdász Vándorgyűlés</t>
  </si>
  <si>
    <t>Adáshiba Színjátszó Csoport</t>
  </si>
  <si>
    <t>Agria Alkoholizmus Elleni Klub</t>
  </si>
  <si>
    <t>Agria Autósport Klub</t>
  </si>
  <si>
    <t>Agria Röplabda Klub</t>
  </si>
  <si>
    <t>Agria Táncsport Egyesület</t>
  </si>
  <si>
    <t>Alsófokú Diáksport Bizottság</t>
  </si>
  <si>
    <t>Amazonok Klubja</t>
  </si>
  <si>
    <t>Andante Kamarakórus</t>
  </si>
  <si>
    <t>Arany János Általános Iskola</t>
  </si>
  <si>
    <t>Balassi Bálint Általános Iskola DSE</t>
  </si>
  <si>
    <t>Belvárosi Főplébánia Szent Kristóf Cserkészcsapat</t>
  </si>
  <si>
    <t>Berva Modellező SE</t>
  </si>
  <si>
    <t>Bor(t)nemissza Gyermek Néptáncegyüttes</t>
  </si>
  <si>
    <t>Búvár és Vizisport Klub</t>
  </si>
  <si>
    <t>Bükki Vörös Meteor Sportegyesület</t>
  </si>
  <si>
    <t>Cantus Agriensis Kamarakórus Kulturális Egyesület</t>
  </si>
  <si>
    <t>Cukorbetegek Egri Egyesülete</t>
  </si>
  <si>
    <t>Deák Ferenc Római Katolikus Általános Iskola</t>
  </si>
  <si>
    <t>Dobó Katica Nyugdijas Szervezet</t>
  </si>
  <si>
    <t>Dobó Katica Nyugdíjas Szervezet Hagyományőrző Népdalköre</t>
  </si>
  <si>
    <t>Dr. Kemény Ferenc Általános Iskola DSE</t>
  </si>
  <si>
    <t>Drámapedagógiai Műhely</t>
  </si>
  <si>
    <t>Dsida Jenő Baráti Kör</t>
  </si>
  <si>
    <t>ÉFOÉSZ Heves megyei Szervezete</t>
  </si>
  <si>
    <t>Eger Birkózók Baráti Köre</t>
  </si>
  <si>
    <t>Eger Nyomda Sportegyesület</t>
  </si>
  <si>
    <t>Eger Vára Barátainak Köre Egyesület</t>
  </si>
  <si>
    <t>Egererdő Erdészeti Klub</t>
  </si>
  <si>
    <t>Eger-Tarnavölgyi Vízgazdálkodási és Talajvédelmi Társulat</t>
  </si>
  <si>
    <t>Egervári Vitézlő Oskola Egyesület</t>
  </si>
  <si>
    <t>Egri Aerobic Club</t>
  </si>
  <si>
    <t>Egri Alternatív Kulturális Egyesület</t>
  </si>
  <si>
    <t>Egri Birkózók Baráti Köre</t>
  </si>
  <si>
    <t>Egri Borút Egyesület</t>
  </si>
  <si>
    <t>Egri Bridzs Klub</t>
  </si>
  <si>
    <t>Egri Citerazenekar</t>
  </si>
  <si>
    <t>Egri Civil Kerekasztal szabadidő Szekciója</t>
  </si>
  <si>
    <t>Egri Csillagok Baseball Klub</t>
  </si>
  <si>
    <t>Egri Csillagok Történelmi és Szerepjáték K.</t>
  </si>
  <si>
    <t>Egri Dobó Katica SE</t>
  </si>
  <si>
    <t>Egri Focisuli SE</t>
  </si>
  <si>
    <t>Egri Fotóklub</t>
  </si>
  <si>
    <t>Egri Francia Klub</t>
  </si>
  <si>
    <t>Egri Fúvószenekar Kulturális Egyesület</t>
  </si>
  <si>
    <t>Egri Gördeszka és Extrémsport Egyesület</t>
  </si>
  <si>
    <t>Egri Gyermekvédő Liga</t>
  </si>
  <si>
    <t>Egri Hegyi Sportegyesület</t>
  </si>
  <si>
    <t>Egri Honvéd Sportegyesület</t>
  </si>
  <si>
    <t>Egri Honvéd Táncklub Egyesület</t>
  </si>
  <si>
    <t>Egri Jóga Klubok és csoportok</t>
  </si>
  <si>
    <t>Egri Junior Parnasszus Műhely Egyesület</t>
  </si>
  <si>
    <t>Egri Katicák Gyermekkar</t>
  </si>
  <si>
    <t>Egri leukémiás, Daganatos és Immunhiányos</t>
  </si>
  <si>
    <t>Egri Majorette Egyesület</t>
  </si>
  <si>
    <t>Egri Nyomda SE</t>
  </si>
  <si>
    <t>Egri Polgári Lövészegylet</t>
  </si>
  <si>
    <t>Egri Pólgárőrség</t>
  </si>
  <si>
    <t>Egri Repülő Klub</t>
  </si>
  <si>
    <t>Egri Ritmikus Sportgimnasztika SE</t>
  </si>
  <si>
    <t>Egri Senior Úszóklub</t>
  </si>
  <si>
    <t>Egri Spartacus Tájfutó Egyesület</t>
  </si>
  <si>
    <t>Egri Szimfonikus Zenekar Kulturális Egyesület</t>
  </si>
  <si>
    <t>Egri Táncklub Sport Egyesület</t>
  </si>
  <si>
    <t>Egri Testedző Club</t>
  </si>
  <si>
    <t>Egri Triatlon Klub</t>
  </si>
  <si>
    <t>Egri Városi Szabadidő SE</t>
  </si>
  <si>
    <t>Egri Városi Úszóklub</t>
  </si>
  <si>
    <t>Egri Városszépítő Egyesület</t>
  </si>
  <si>
    <t>Egri Vasas SC</t>
  </si>
  <si>
    <t>Egri Vasas Sportegyesület</t>
  </si>
  <si>
    <t>Egri Vitézlő Oskola</t>
  </si>
  <si>
    <t>Egri Vizilabda Klub</t>
  </si>
  <si>
    <t>Egri Vízmű SC</t>
  </si>
  <si>
    <t>EKF Gyakorló Általános Iskola és Gimnáziuma Diákönkormányzata</t>
  </si>
  <si>
    <t>Életfa Környezetvédő Szövetség</t>
  </si>
  <si>
    <t>Első Egri Női Vizilabda Klub</t>
  </si>
  <si>
    <t>ÉMO-Eger</t>
  </si>
  <si>
    <t>Érsekkert Tenisz Klub</t>
  </si>
  <si>
    <t>Értelmi Fogyatékosok és Segítők Szövetsége Heves Megyei Elnöksége</t>
  </si>
  <si>
    <t>Észak-m-i. Galamb és Kisállattenyésztők Egyesülete</t>
  </si>
  <si>
    <t>Eszterházy Károly Főiskola Gyakorló Általános Iskolája, Gimnáziuma és Szakközépiskolája</t>
  </si>
  <si>
    <t>Eszterházy Károly Főiskola Hallgatói Egyesülete</t>
  </si>
  <si>
    <t>Európai Üzleti Ismeretek Szakképző Iskola</t>
  </si>
  <si>
    <t>Eventus Üzleti, Müvészeti Szakképző Iskola Alapfokú Művészetoktatási Intézmény és Kollégium</t>
  </si>
  <si>
    <t>Fenstherm Kupa</t>
  </si>
  <si>
    <t>Fiatal Egri Szőlő- és Bortermelő Társulat</t>
  </si>
  <si>
    <t>Forrás Szabadidő Sportegyesület</t>
  </si>
  <si>
    <t>Forrás Szabadidős Diáksport Egyesület</t>
  </si>
  <si>
    <t>GAIA Kulturális és Környezetvédelmi Egyesület</t>
  </si>
  <si>
    <t>Gajdos Népzenei és Néptánc Kulturális Egyesület</t>
  </si>
  <si>
    <t>Gárdonyi Géza Ciszterci Gimnázium, Szakközépiskola és Kollégium</t>
  </si>
  <si>
    <t>H.M. Diabetes Szövetség</t>
  </si>
  <si>
    <t>H.M. Vesebetegek és Szervátültetettek Egyesülete</t>
  </si>
  <si>
    <t>H.M.Életreform Népfőiskola</t>
  </si>
  <si>
    <t>H.M.Népművészeti Egyesület</t>
  </si>
  <si>
    <t>H.M.Természetbarát Szövetség</t>
  </si>
  <si>
    <t>Haddelhadd Népzenei Együttes</t>
  </si>
  <si>
    <t>Hesi-Tranzit Tüzép - Áfész SE Női Asztalitenisz Szakosztály</t>
  </si>
  <si>
    <t>Hesz Gépszolg SE</t>
  </si>
  <si>
    <t>HÉSZ Gépszolgáltató Sportegyesület</t>
  </si>
  <si>
    <t>Heves Megyei Diabetes Szövetség</t>
  </si>
  <si>
    <t>Heves Megyei Diáksport Tanács</t>
  </si>
  <si>
    <t>Heves Megyei Kereskedelmi és Iparkamara</t>
  </si>
  <si>
    <t>Heves Megyei Népművelők Egyesülete</t>
  </si>
  <si>
    <t>Heves Megyei Ökölvívó Szövetség</t>
  </si>
  <si>
    <t>Heves Megyei Önkormányzat Sportegyesülete</t>
  </si>
  <si>
    <t>Heves Megyei Sportszövetségek</t>
  </si>
  <si>
    <t>Heves Megyei Transzplantáltak Egyesülete</t>
  </si>
  <si>
    <t>Heves Megyei Úszó és Vizilabda Szövetség</t>
  </si>
  <si>
    <t>HM Honvéd Kulturális Szolgáltató Kht. Egri Helyőrségi Klubja Kékibolya Honvéd Népdalköre</t>
  </si>
  <si>
    <t>HMÖ Sportegyesület</t>
  </si>
  <si>
    <t>Hunyadi Mátyás Általános Iskola DSE</t>
  </si>
  <si>
    <t>121.</t>
  </si>
  <si>
    <t>Integra Agria Úszó Egyesület</t>
  </si>
  <si>
    <t>122.</t>
  </si>
  <si>
    <t>IQ-Pont Szakközépiskola</t>
  </si>
  <si>
    <t>123.</t>
  </si>
  <si>
    <t>Kálnoky László Irodalmi és Művészeti Egyesület</t>
  </si>
  <si>
    <t>124.</t>
  </si>
  <si>
    <t>Kárpát Egyesület Eger</t>
  </si>
  <si>
    <t>125.</t>
  </si>
  <si>
    <t>Kerekes Népzenei Együttes</t>
  </si>
  <si>
    <t>126.</t>
  </si>
  <si>
    <t>Keris Diákok Egyesülete</t>
  </si>
  <si>
    <t>127.</t>
  </si>
  <si>
    <t>Kisgrafikai Baráti Kör</t>
  </si>
  <si>
    <t>128.</t>
  </si>
  <si>
    <t>Kiss Áron Magyar Játéktársaság ÉM.Tag.</t>
  </si>
  <si>
    <t>129.</t>
  </si>
  <si>
    <t>Kiwanis Club Eger</t>
  </si>
  <si>
    <t>130.</t>
  </si>
  <si>
    <t>Kolping Foltvarró Csoport</t>
  </si>
  <si>
    <t>131.</t>
  </si>
  <si>
    <t>Kolping-család Katolikus Legényegylet</t>
  </si>
  <si>
    <t>132.</t>
  </si>
  <si>
    <t>Középfokú Diáksport Bizottság</t>
  </si>
  <si>
    <t>133.</t>
  </si>
  <si>
    <t>Lajtha László Néptáncegyüttes</t>
  </si>
  <si>
    <t>134.</t>
  </si>
  <si>
    <t>Létminimum alatt élők</t>
  </si>
  <si>
    <t>135.</t>
  </si>
  <si>
    <t>Magyar Búvár Szakszövetség</t>
  </si>
  <si>
    <t>136.</t>
  </si>
  <si>
    <t>Magyar Ellenállók és Antifasiszták H.M.-i sz.</t>
  </si>
  <si>
    <t>137.</t>
  </si>
  <si>
    <t>Magyar Gyermek - és Ifjúságvédelmi Szövetség H.M. Szervzete</t>
  </si>
  <si>
    <t>138.</t>
  </si>
  <si>
    <t>Magyar Jóga Társaság</t>
  </si>
  <si>
    <t>139.</t>
  </si>
  <si>
    <t>Magyar Közgazdasági Társaság Heves Megyei Szervzete</t>
  </si>
  <si>
    <t>140.</t>
  </si>
  <si>
    <t>Magyar Speciális Művészeti Műhely</t>
  </si>
  <si>
    <t>141.</t>
  </si>
  <si>
    <t>Magyar Szív Egyesület Egri Szervezete</t>
  </si>
  <si>
    <t>142.</t>
  </si>
  <si>
    <t>Magyar Szívátültetettek Egyesülete</t>
  </si>
  <si>
    <t>143.</t>
  </si>
  <si>
    <t>Magyar Vöröskereszt Heves Megyei Szervezete</t>
  </si>
  <si>
    <t>144.</t>
  </si>
  <si>
    <t>Maklári Sport Klub</t>
  </si>
  <si>
    <t>145.</t>
  </si>
  <si>
    <t>Mecman Eger Innebandy SE</t>
  </si>
  <si>
    <t>146.</t>
  </si>
  <si>
    <t>Megyei Diáksport Tanács</t>
  </si>
  <si>
    <t>147.</t>
  </si>
  <si>
    <t>MMK Kertbarátkör</t>
  </si>
  <si>
    <t>148.</t>
  </si>
  <si>
    <t>MMK. Eszterlánc Gyermekcsoport</t>
  </si>
  <si>
    <t>149.</t>
  </si>
  <si>
    <t>Mozgáskorlátozottak Heves Megyei Sportklubja</t>
  </si>
  <si>
    <t>150.</t>
  </si>
  <si>
    <t>Mozgássérült Gyermekek Szüleinek Egyesülete</t>
  </si>
  <si>
    <t>151.</t>
  </si>
  <si>
    <t>Mozgássérültek H.M.Egyesülete</t>
  </si>
  <si>
    <t>152.</t>
  </si>
  <si>
    <t>MTESZ H.M.-i Szervezete</t>
  </si>
  <si>
    <t>153.</t>
  </si>
  <si>
    <t>Musica Anlica Régizene Együttes</t>
  </si>
  <si>
    <t>154.</t>
  </si>
  <si>
    <t>Nagy Sport Egyesület</t>
  </si>
  <si>
    <t>155.</t>
  </si>
  <si>
    <t>Neumann János Közgazdasági Szakközépiskola és Gimnázium Diákönkormányzat</t>
  </si>
  <si>
    <t>156.</t>
  </si>
  <si>
    <t>Nyugdíjasok Érdekvédelmi Szervezete</t>
  </si>
  <si>
    <t>157.</t>
  </si>
  <si>
    <t>Nyugdíjasok Érdekvédelmi Szervezete Dobó Katica Népdalköre</t>
  </si>
  <si>
    <t>158.</t>
  </si>
  <si>
    <t>Nyugdíjasok Heves Megyei Szövetsége</t>
  </si>
  <si>
    <t>159.</t>
  </si>
  <si>
    <t>Orosz Nyelvi Klub</t>
  </si>
  <si>
    <t>160.</t>
  </si>
  <si>
    <t>OYAMA KARATE KYOKUSHIN</t>
  </si>
  <si>
    <t>161.</t>
  </si>
  <si>
    <t>Ötvenhatos Szövetség H.M.-i Szervzete</t>
  </si>
  <si>
    <t>162.</t>
  </si>
  <si>
    <t>Pásztorvölgyi Általános Iskola és Gimnázium DSE</t>
  </si>
  <si>
    <t>163.</t>
  </si>
  <si>
    <t>Pásztorvölgyi Diáksport Egyesület</t>
  </si>
  <si>
    <t>164.</t>
  </si>
  <si>
    <t>Petrás Incze Kulturális Egyesület</t>
  </si>
  <si>
    <t>165.</t>
  </si>
  <si>
    <t>Plútó Gyermekfoci és Úszó SE</t>
  </si>
  <si>
    <t>166.</t>
  </si>
  <si>
    <t>Pótkerék Könnyűzenei Együttes</t>
  </si>
  <si>
    <t>167.</t>
  </si>
  <si>
    <t>Rajztanárok Alkotóműhelye</t>
  </si>
  <si>
    <t>168.</t>
  </si>
  <si>
    <t>Református Egyházközség - Molnár István</t>
  </si>
  <si>
    <t>169.</t>
  </si>
  <si>
    <t>Rózsa Szín-Rovásiró Kör</t>
  </si>
  <si>
    <t>170.</t>
  </si>
  <si>
    <t>Sancta Maria Általános Iskola, Zeneiskola és Kollégium</t>
  </si>
  <si>
    <t>171.</t>
  </si>
  <si>
    <t>Saxum KSC Kerékpár Klub</t>
  </si>
  <si>
    <t>172.</t>
  </si>
  <si>
    <t>SHS Eger Eszterházy SE</t>
  </si>
  <si>
    <t>173.</t>
  </si>
  <si>
    <t>Siketek és Nagyotthallók Szövetsége Egri Szervezete</t>
  </si>
  <si>
    <t>174.</t>
  </si>
  <si>
    <t>SMASH Tenisz Klub</t>
  </si>
  <si>
    <t>175.</t>
  </si>
  <si>
    <t>SOS Speciális Mentőszolgálat Tűz.Sz</t>
  </si>
  <si>
    <t>176.</t>
  </si>
  <si>
    <t>Suli-Buli Klub</t>
  </si>
  <si>
    <t>177.</t>
  </si>
  <si>
    <t>Széchenyi SE Teke Szakosztálya</t>
  </si>
  <si>
    <t>178.</t>
  </si>
  <si>
    <t>Széchenyi Sport Klub Eger</t>
  </si>
  <si>
    <t>179.</t>
  </si>
  <si>
    <t>Szent György Lovagrend Egri Priorátusa</t>
  </si>
  <si>
    <t>180.</t>
  </si>
  <si>
    <t>Szent Györgyi Albert Diáksport Szövetség</t>
  </si>
  <si>
    <t>181.</t>
  </si>
  <si>
    <t>Szent Lőrinc Vendéglátó és Idegenforgalmi Szakközépiskola, Szakiskola és Kollégium</t>
  </si>
  <si>
    <t>182.</t>
  </si>
  <si>
    <t>Szent-Györgyi Albert Általános Iskola és Gimnázium</t>
  </si>
  <si>
    <t>183.</t>
  </si>
  <si>
    <t>Szent-Györgyi Albert Diáksport ESE</t>
  </si>
  <si>
    <t>184.</t>
  </si>
  <si>
    <t>Szuperinfó Sport Klub</t>
  </si>
  <si>
    <t>185.</t>
  </si>
  <si>
    <t>TIT Bugát Pál Egyesülete</t>
  </si>
  <si>
    <t>186.</t>
  </si>
  <si>
    <t>Top-Ten Tenisz Sportegyesület</t>
  </si>
  <si>
    <t>187.</t>
  </si>
  <si>
    <t>Többgyermekes Családok Egri Egyesülete</t>
  </si>
  <si>
    <t>188.</t>
  </si>
  <si>
    <t>Tűzliliom Környezetvédelmi Egyesület</t>
  </si>
  <si>
    <t>189.</t>
  </si>
  <si>
    <t>Univerzum Klub</t>
  </si>
  <si>
    <t>190.</t>
  </si>
  <si>
    <t>Uszoda Baráti Kör</t>
  </si>
  <si>
    <t>191.</t>
  </si>
  <si>
    <t>V 35 Postagalamb Sportegyesület</t>
  </si>
  <si>
    <t>192.</t>
  </si>
  <si>
    <t>Vakok és Gyengénlátók Egri Sportegyesülete</t>
  </si>
  <si>
    <t>193.</t>
  </si>
  <si>
    <t>Vakok és Gyengénlátók H.M.-i Szervzete</t>
  </si>
  <si>
    <t>194.</t>
  </si>
  <si>
    <t>Városi Rádiós Klub</t>
  </si>
  <si>
    <t>195.</t>
  </si>
  <si>
    <t xml:space="preserve">Városi Vívó Klub </t>
  </si>
  <si>
    <t>196.</t>
  </si>
  <si>
    <t>Vöröskereszt Egri területi Szervzete</t>
  </si>
  <si>
    <t>197.</t>
  </si>
  <si>
    <t>Wigner Jenő Müszaki, Informatika Középiskola és Kollégium</t>
  </si>
  <si>
    <t>198.</t>
  </si>
  <si>
    <t>Zöld Pont 90 Kft</t>
  </si>
  <si>
    <t>Egyesületek, társadalmi szervezetek működési támogatása összesen:</t>
  </si>
  <si>
    <t>Egyházak müködési támogatása</t>
  </si>
  <si>
    <t>Belvárosi Plébánia Karitász Csoportja</t>
  </si>
  <si>
    <t>Egri Főegyházmegyei Könyvtár</t>
  </si>
  <si>
    <t>Egri Jézus Szive Plébánia Karitász</t>
  </si>
  <si>
    <t>Jó Pásztor Óvoda</t>
  </si>
  <si>
    <t>Keresztény Édesanyák Közössége</t>
  </si>
  <si>
    <t>Keresztény Ifjúsági Klub</t>
  </si>
  <si>
    <t>Lajosvárosi  Karitász Csoport</t>
  </si>
  <si>
    <t>Egyházak müködési támogatása összesen</t>
  </si>
  <si>
    <t>KHT müködési támogatása</t>
  </si>
  <si>
    <t>Egri Szőlészeti-Borászati Kht.</t>
  </si>
  <si>
    <t>Füzesabonyi Városi Televiziózást Segitő Kht</t>
  </si>
  <si>
    <t>Inntek Kht.</t>
  </si>
  <si>
    <t>Művészetek Háza Kht.</t>
  </si>
  <si>
    <t>VTV Kht.</t>
  </si>
  <si>
    <t>KHT müködési támogatása összesen</t>
  </si>
  <si>
    <t>Működési támogatás mindösszesen:</t>
  </si>
  <si>
    <t>Alapítványok felhalmozási célú támogatása</t>
  </si>
  <si>
    <t>"Egészséges Városért Alapítvány"</t>
  </si>
  <si>
    <t>Biosziget Rehabilitációs Alapítvány</t>
  </si>
  <si>
    <t>Wigner Iskola Közalapítvány</t>
  </si>
  <si>
    <t>Alapítványok felhalmozási célú támogatása összesen</t>
  </si>
  <si>
    <t>Társadalmi szervek felhalmozási célú támogatása</t>
  </si>
  <si>
    <t>Bródy Sándor Kúltúrális Egyesület</t>
  </si>
  <si>
    <t>Társadalmi szervek felhalmozási célú támogatása összesen</t>
  </si>
  <si>
    <t>Egyházak felhalmozási célú támogatása</t>
  </si>
  <si>
    <t>Egri Evangélikus Egyházközség</t>
  </si>
  <si>
    <t>Egyházak felhalmozási célú támogatása összesen</t>
  </si>
  <si>
    <t>KHT felhalmozási célú támogatása</t>
  </si>
  <si>
    <t>Művészetek Háza KHT</t>
  </si>
  <si>
    <t>KHT felhalmozási célú támogatása összesen</t>
  </si>
  <si>
    <t>Felhalmozási célú támogatás összesen:</t>
  </si>
  <si>
    <t>NONPROFIT SZERVEZETEK TÁMOGATÁSA MINDÖSSZESEN:</t>
  </si>
  <si>
    <t>7. sz. kimutatás</t>
  </si>
  <si>
    <t>Cím-szám</t>
  </si>
  <si>
    <t>Költségvetési szerv neve</t>
  </si>
  <si>
    <t>2004. évi eredeti előirányzat</t>
  </si>
  <si>
    <t>Pénzügyi teljesítés %-a</t>
  </si>
  <si>
    <t>Kiutalatlan támogatás</t>
  </si>
  <si>
    <t>(1)</t>
  </si>
  <si>
    <t>(2)</t>
  </si>
  <si>
    <t>(3)</t>
  </si>
  <si>
    <t>(4)</t>
  </si>
  <si>
    <t>(5)</t>
  </si>
  <si>
    <t>(6)</t>
  </si>
  <si>
    <t>(7)</t>
  </si>
  <si>
    <t>Egri Kereskedelmi, Mezőgazdasági, Vendéglátóipari Szakközép-, Szakiskola és Kollégium</t>
  </si>
  <si>
    <t xml:space="preserve">Városi Ellátó Szolgálat </t>
  </si>
  <si>
    <t>Eger Kistérség Többcélú Társulás</t>
  </si>
  <si>
    <t>Költségvetési szervek összesen:</t>
  </si>
  <si>
    <t>8. sz. kimutatás</t>
  </si>
  <si>
    <t>Eger Megyei Jogú Város gazdasági társaságokban képviselt tulajdonrészei és egyéb adatok</t>
  </si>
  <si>
    <t>Társaság neve</t>
  </si>
  <si>
    <t>Alaptőkéje</t>
  </si>
  <si>
    <t>Könyv szerinti érték</t>
  </si>
  <si>
    <t>Önkormányzatnak átutalt osztalék</t>
  </si>
  <si>
    <t>Megjegyzés</t>
  </si>
  <si>
    <t>Bejegyzett</t>
  </si>
  <si>
    <t>Cégbíróság által                  be nem jegyzett</t>
  </si>
  <si>
    <t>Cégbíróság által                   be nem jegyzett</t>
  </si>
  <si>
    <t>THUR Húsipari Rt. Gyöngyös FA</t>
  </si>
  <si>
    <t>RUTEX Kft. Miskolc FA</t>
  </si>
  <si>
    <t>Berva Rt FA</t>
  </si>
  <si>
    <t>Mátra ÉLVEGY Rt. FA</t>
  </si>
  <si>
    <t>Közép-Magyarországi Regionális Fejl. Rt</t>
  </si>
  <si>
    <t>Egri Ipari Park Kft.</t>
  </si>
  <si>
    <t>Schön-Kaev-Eger Kft.</t>
  </si>
  <si>
    <t>Agria Bútorgyár Rt. FA</t>
  </si>
  <si>
    <t>Egertherm Kft. FA</t>
  </si>
  <si>
    <t>Forrás Rt.</t>
  </si>
  <si>
    <t>a részvény nincs a birtokunkban</t>
  </si>
  <si>
    <t xml:space="preserve">Terra-Vita Kft </t>
  </si>
  <si>
    <t>25 % alatti tulajdoni rész összesen:</t>
  </si>
  <si>
    <t>Heves Megyei Vízmű Rt</t>
  </si>
  <si>
    <t>25-50 % közötti tulajdoni rész összesen:</t>
  </si>
  <si>
    <t>Egerszalóki Gyógyforrást Üzemeltető Kft.</t>
  </si>
  <si>
    <t>EVAT Rt.</t>
  </si>
  <si>
    <t>75 % fölötti tulajdoni rész összesen:</t>
  </si>
  <si>
    <t>Városgondozás Kft</t>
  </si>
  <si>
    <t>Agria Film Kft.</t>
  </si>
  <si>
    <t>Agria-Humán Szolgáltató Kft</t>
  </si>
  <si>
    <t>Egri Városfejlesztő Kft</t>
  </si>
  <si>
    <t>Eger Termál Kft.</t>
  </si>
  <si>
    <t>Művészetek Háza Kht</t>
  </si>
  <si>
    <t>SÉLI-EGER Kht "VA"</t>
  </si>
  <si>
    <t>Városi Televízió Kht</t>
  </si>
  <si>
    <t>100 %-os tulajdoni rész összesen:</t>
  </si>
  <si>
    <r>
      <t xml:space="preserve">Eger város tulajdona               </t>
    </r>
    <r>
      <rPr>
        <sz val="10"/>
        <rFont val="Times New Roman CE"/>
        <family val="1"/>
      </rPr>
      <t>(névérték)</t>
    </r>
  </si>
  <si>
    <r>
      <t xml:space="preserve">Tulajdoni aránya     </t>
    </r>
    <r>
      <rPr>
        <b/>
        <sz val="8"/>
        <rFont val="Times New Roman CE"/>
        <family val="1"/>
      </rPr>
      <t xml:space="preserve">                      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 xml:space="preserve">          %-ban</t>
    </r>
  </si>
  <si>
    <t>9/a. sz. kimutatás</t>
  </si>
  <si>
    <t>ESZKÖZÖK</t>
  </si>
  <si>
    <t>Előző év</t>
  </si>
  <si>
    <t>Tárgyév</t>
  </si>
  <si>
    <t>FORRÁSOK</t>
  </si>
  <si>
    <t>állományi érték</t>
  </si>
  <si>
    <t>1. Alapítás-átszervezés aktivált értéke (1111., 1121.)</t>
  </si>
  <si>
    <t>1. Induló tőke (411.)</t>
  </si>
  <si>
    <t>2. Kísérleti fejlesztés aktivált értéke (1112., 1122.)</t>
  </si>
  <si>
    <t>2. Tőkeváltozások (412.)</t>
  </si>
  <si>
    <t>3. Vagyoni értékű jogok (1113., 1123.)</t>
  </si>
  <si>
    <t>3. Értékelési tartalék (417.)</t>
  </si>
  <si>
    <t>4. Szellemi termékek (1114., 1124.)</t>
  </si>
  <si>
    <t>D) SAJÁT  TŐKE ÖSSZESEN</t>
  </si>
  <si>
    <t>5. Immateriális javakra adott előlegek (1181., 1182.)</t>
  </si>
  <si>
    <t>6. Immateriális javak értékhelyesbítése (119.)</t>
  </si>
  <si>
    <t xml:space="preserve">1. Költségvetési tartalék elszámolása  (4211., 4214.) </t>
  </si>
  <si>
    <t>I. Immateriális javak</t>
  </si>
  <si>
    <t xml:space="preserve"> Ebből:  - tárgyévi költségvetési tartalék elszámolása (4211.)</t>
  </si>
  <si>
    <t xml:space="preserve">             - előző év(ek) költségvetési tartalékának elszámolása (4214.)</t>
  </si>
  <si>
    <t>1. Ingatlanok és kapcsolódó vagyoni értékű jogok (121., 122.)</t>
  </si>
  <si>
    <t>2. Költségvetési pénzmaradvány (4212.)</t>
  </si>
  <si>
    <t>2. Gépek, berendezések és felszerelések (1311., 1312.)</t>
  </si>
  <si>
    <t>3. Kiadási megtakarítás (425.)</t>
  </si>
  <si>
    <t>3. Járművek (1321., 1322.)</t>
  </si>
  <si>
    <t>4. Bevételi lemaradás (426.)</t>
  </si>
  <si>
    <t>4. Tenyészállatok (141., 142)</t>
  </si>
  <si>
    <t>5. Előirányzat-maradvány (424.)</t>
  </si>
  <si>
    <t xml:space="preserve">5. Beruházások, felújítások </t>
  </si>
  <si>
    <t xml:space="preserve">I. Költségvetési tartalékok összesen </t>
  </si>
  <si>
    <t>6. Beruházásra adott előlegek</t>
  </si>
  <si>
    <t>7. Tárgyi eszközök értékhelyesbítése (129., 1319., 1329., 149.)</t>
  </si>
  <si>
    <t xml:space="preserve">II. Tárgyi eszközök összesen  </t>
  </si>
  <si>
    <t xml:space="preserve">1. Vállalkozási tartalék elszámolása   (4221., 4224.) </t>
  </si>
  <si>
    <t xml:space="preserve">  Ebből:  - tárgyévi vállalkozási tartalék elszámolása (4221.)</t>
  </si>
  <si>
    <t>1. Egyéb tartós részesedés (171., 1751.)</t>
  </si>
  <si>
    <t xml:space="preserve">              - előző év(ek) vállalkozási tartalékának elszámolása (4224.)</t>
  </si>
  <si>
    <t>2. Tartós hitelviszonyt megtestesítő értékpapír (172-174., 1752.)</t>
  </si>
  <si>
    <t>2. Vállalkozási tevékenység eredménye (4222.)</t>
  </si>
  <si>
    <t>3. Tartósan adott kölcsön (191-194-ből, 1981-ből)</t>
  </si>
  <si>
    <t>3. Vállalkozási tevékenység kiadási megtakarítása (427.)</t>
  </si>
  <si>
    <t>4. Hosszú lejáratú bankbetétek (178.)</t>
  </si>
  <si>
    <t>4. Vállalkozási tevékenység bevételi lemaradása (428.)</t>
  </si>
  <si>
    <t>5. Egyéb hosszú lejáratú követelések (195., 1982.)</t>
  </si>
  <si>
    <t xml:space="preserve">II. Vállalkozási tartalékok összesen </t>
  </si>
  <si>
    <t>6. Befektetett pénzügyi eszközök értékhelyesbítése    (179.)</t>
  </si>
  <si>
    <t xml:space="preserve">III. Befektetett pénzügyi eszközök összesen </t>
  </si>
  <si>
    <t xml:space="preserve">E) TARTALÉKOK ÖSSZESEN  </t>
  </si>
  <si>
    <t>1.  Üzemeltetésre, kezelésre átadott, koncesszióba adott,</t>
  </si>
  <si>
    <t>1. Hosszú lejáratra kapott kölcsönök (4351., 4361.)</t>
  </si>
  <si>
    <t xml:space="preserve">     vagyonkezelésbe vett eszközök (161-166.)</t>
  </si>
  <si>
    <t>2. Tartozás (fejlesztési célú) kötvénykibocsátásból (4341.)</t>
  </si>
  <si>
    <t xml:space="preserve">5.  Üzemeltetésre, kezelésre átadott, koncesszióba adott, </t>
  </si>
  <si>
    <t xml:space="preserve">3. Beruházási és fejlesztési hitelek  (4311., 4321., 4331.) </t>
  </si>
  <si>
    <t xml:space="preserve">     vagyonkezelésbe vett eszközök értékhelyesbítése (169.)</t>
  </si>
  <si>
    <t>4. Egyéb hosszú lejáratú kötelezettségek (438.)</t>
  </si>
  <si>
    <t>IV. üzem.-re, kezelésre, koncesszióba adott                vagyonkez.-be vett eszk.</t>
  </si>
  <si>
    <t>A) BEFEKTETETT ESZKÖZÖK ÖSSZESEN</t>
  </si>
  <si>
    <t>I. Hosszú lejáratú kötelezettségek összesen</t>
  </si>
  <si>
    <t>1. Anyagok (21., 241.)</t>
  </si>
  <si>
    <t>1. Rövid lejáratú kölcsönök (4561., 4571.)</t>
  </si>
  <si>
    <t>2. Befejezetlen termelés és félkésztermékek (253., 263.)</t>
  </si>
  <si>
    <t>2. Rövid lejáratú hitelek (4511., 4521., 4531., 4541.)</t>
  </si>
  <si>
    <t>3. Növendék-, hízó és egyéb állatok (252., 262.)</t>
  </si>
  <si>
    <t xml:space="preserve">3. Kötelezettségek áruszállításból és szolgáltatásból (szállítók) </t>
  </si>
  <si>
    <t>4. Késztermékek (251., 261.)</t>
  </si>
  <si>
    <t xml:space="preserve">    Ebből:   - tárgyévi költségvetést terhelő szállítói kötelezettségek</t>
  </si>
  <si>
    <t xml:space="preserve">5/a Áruk, betétdíjas göngyölegek, közvetített szolgáltatások </t>
  </si>
  <si>
    <t xml:space="preserve">                 - tárgyévet követő évet terhelő  szállítói kötelezettségek</t>
  </si>
  <si>
    <t>5/b Követelés fejében átvett eszközök, készletek  (233., 245.)</t>
  </si>
  <si>
    <t xml:space="preserve">4. Egyéb rövid lejáratú kötelezettségek   (4551., 449.,  43-ból) </t>
  </si>
  <si>
    <t xml:space="preserve">I. Készletek összesen </t>
  </si>
  <si>
    <t xml:space="preserve">   - váltótartozások</t>
  </si>
  <si>
    <t xml:space="preserve">   - munkavállalókkal szemberi különféle kötelezettségek (445)</t>
  </si>
  <si>
    <t xml:space="preserve">1. Követelések áruszállításból és szolgáltatásból (vevők) </t>
  </si>
  <si>
    <t xml:space="preserve">     költségvetéssel szembeni kötelezettségek (446)</t>
  </si>
  <si>
    <t>2. Adósok (281., 2881.)</t>
  </si>
  <si>
    <t xml:space="preserve">   - iparűzési adó feltöltés miatti kötelezettségek (4471)</t>
  </si>
  <si>
    <t>3. Rövid lejáratú kölcsönök (27., 278.)</t>
  </si>
  <si>
    <t xml:space="preserve">   - helyi adó túlfizetés (4472)</t>
  </si>
  <si>
    <t>4. Egyéb követelések (285-287., 2885-2887., 19-ből)</t>
  </si>
  <si>
    <t xml:space="preserve">   - szabálytalan kifizetések miatti kötelezettségek (448)</t>
  </si>
  <si>
    <t>Ebből: - tartósan adott kölcsönökből a mérlegfordulónapot</t>
  </si>
  <si>
    <t xml:space="preserve">   - hosszú lejáratra kapott kölcsön köv. évi  törlesztése (438-ból)</t>
  </si>
  <si>
    <t xml:space="preserve">              követő egy éven belül esedékes részlet</t>
  </si>
  <si>
    <t xml:space="preserve">   - felhalm.célú kötv.kibocs-ból szárm.tart.köv. évi törlesztése (4341)</t>
  </si>
  <si>
    <t xml:space="preserve">II. Követelések összesen  </t>
  </si>
  <si>
    <t xml:space="preserve">   - műk.célú kötv.kib.szárm.tart.köv.évi törlesztése (4341-ből)</t>
  </si>
  <si>
    <t xml:space="preserve">   - beruházási, fejl-i hitelek köv.évi törlesztése (43-ből)</t>
  </si>
  <si>
    <t>1. Egyéb részesedés (2951., 298-ból)</t>
  </si>
  <si>
    <t xml:space="preserve">   - műk.célú hosszú lejáratú hitelek köv.évi törlesztése (43112-ből)</t>
  </si>
  <si>
    <t>2. Forgatási célú hitelviszonyt megtestesítő értékpapírok</t>
  </si>
  <si>
    <t xml:space="preserve">   - egyéb hosszú lejár.köt.köv.évi törlesztése (438-ból)</t>
  </si>
  <si>
    <t xml:space="preserve"> III. Értékpapírok összesen     </t>
  </si>
  <si>
    <t xml:space="preserve">   - tárgyévi költségvetést terhelő rövid lejáratú kötelezettségek (449)</t>
  </si>
  <si>
    <t xml:space="preserve">   - egyéb különféle kötelezettségek (449)</t>
  </si>
  <si>
    <t>1. Pénztárak, csekkek, betétkönyvek (33.)</t>
  </si>
  <si>
    <t>II. Rövid lejáratú kötelezettségek összesen</t>
  </si>
  <si>
    <t>2. Költségvetési bankszámlák (34.)</t>
  </si>
  <si>
    <t xml:space="preserve">3. Elszámolási számlák (35.) </t>
  </si>
  <si>
    <t>1. Költségvetési passzív függő elszámolások (481.)</t>
  </si>
  <si>
    <t>4. Idegen pénzeszközök (36.)</t>
  </si>
  <si>
    <t>2. Költségvetési passzív átfutó elszámolások (482., 486., 487.)</t>
  </si>
  <si>
    <t xml:space="preserve">IV. Pénzeszközök összesen      </t>
  </si>
  <si>
    <t>3. Költségvetési passzív kiegyenlítő elszámolások (483-484.)</t>
  </si>
  <si>
    <t>4. Költségvetésen kívüli passzív pénzügyi elszámolások</t>
  </si>
  <si>
    <t>1. Költségvetési aktív függő elszámolások (391.)</t>
  </si>
  <si>
    <t>Ebből:   - Költségvetésen kívüli letéti elszámolások  (488-ból)</t>
  </si>
  <si>
    <t>2. Költségvetési aktív átfutó elszámolások (392., 396., 397.)</t>
  </si>
  <si>
    <t xml:space="preserve">             - Nemzetközi támogatási programok deviza elszámolása</t>
  </si>
  <si>
    <t>3. Költségvetési aktív kiegyenlítő elszámolások (393-394.)</t>
  </si>
  <si>
    <t xml:space="preserve">III. Egyéb passzív pénzügyi elszámolások összesen   </t>
  </si>
  <si>
    <t>4. Költségvetésen kívüli aktív pénzügyi elszámolások (398-399.)</t>
  </si>
  <si>
    <t>V. Egyéb aktív pénzügyi elszámolások összesen</t>
  </si>
  <si>
    <t xml:space="preserve">F) KÖTELEZETTSÉGEK ÖSSZESEN </t>
  </si>
  <si>
    <t>B) FORGÓESZKÖZÖK ÖSSZESEN</t>
  </si>
  <si>
    <t xml:space="preserve">ESZKÖZÖK ÖSSZESEN </t>
  </si>
  <si>
    <t>FORRÁSOK ÖSSZESEN</t>
  </si>
  <si>
    <t>9/b. sz. kimutatás</t>
  </si>
  <si>
    <t>1.      Üzemeltetésre, kezelésre átadott, koncesszióba adott,</t>
  </si>
  <si>
    <t xml:space="preserve">          vagyonkezelésbe vett eszközök (161-166.)</t>
  </si>
  <si>
    <t xml:space="preserve">5.      Üzemeltetésre, kezelésre átadott, koncesszióba adott, </t>
  </si>
  <si>
    <t>3. Tartozások működési célú kötvénykibocsátásból (4341-ből)</t>
  </si>
  <si>
    <t xml:space="preserve">          vagyonkezelésbe vett eszközök értékhelyesbítése (169.)</t>
  </si>
  <si>
    <t xml:space="preserve">4. Beruházási és fejlesztési hitelek  (4311., 4321., 4331.) </t>
  </si>
  <si>
    <t>5. Működési célú hosszú lejáratú hitelek (43112-ből)</t>
  </si>
  <si>
    <t xml:space="preserve">   - váltótartozások (444)</t>
  </si>
  <si>
    <t>10. sz. kimutatás</t>
  </si>
  <si>
    <t>Immaterális                   javak</t>
  </si>
  <si>
    <t>Ingatlanok</t>
  </si>
  <si>
    <t>Gépek, berendezések, felszerelések</t>
  </si>
  <si>
    <t>Járművek</t>
  </si>
  <si>
    <t>Átadott eszközök</t>
  </si>
  <si>
    <t>Bruttó érték</t>
  </si>
  <si>
    <t>Előző évi záró állomány (tárgyévi nyító állomány)</t>
  </si>
  <si>
    <t>Növekedések</t>
  </si>
  <si>
    <t>Beszerzés, létesítés</t>
  </si>
  <si>
    <t>Felújítás</t>
  </si>
  <si>
    <t>Beszerzés, felújítás elözetesen felszámított áfája</t>
  </si>
  <si>
    <t>Tárgyévi pénzforgalmi növekedés összesen</t>
  </si>
  <si>
    <t>Saját kivitelezésű beruházás (felújítás) aktivált értéke</t>
  </si>
  <si>
    <t>Előző év(ek) beruházásából aktivált érték</t>
  </si>
  <si>
    <t>Térítésmentes átvétel</t>
  </si>
  <si>
    <t>Egyéb növekedés</t>
  </si>
  <si>
    <t>Tárgyévi pénzforgalom nélküli növekedés összesen</t>
  </si>
  <si>
    <t>Összes növekedés</t>
  </si>
  <si>
    <t>Csökkenések</t>
  </si>
  <si>
    <t>Értékesítés</t>
  </si>
  <si>
    <t>02-04-ből nem aktivált beruházás, felújítás és ÁFA</t>
  </si>
  <si>
    <t>02-04-ből a beruházási előleg összege</t>
  </si>
  <si>
    <t>Selejtezés, megsemmisülés</t>
  </si>
  <si>
    <t>Térítésmentes átadás</t>
  </si>
  <si>
    <t>Egyéb csökkenés</t>
  </si>
  <si>
    <t>Összes csökkenés</t>
  </si>
  <si>
    <t>Bruttó érték összesen</t>
  </si>
  <si>
    <t>Értékcsökkenés</t>
  </si>
  <si>
    <t>Terv szerinti értékcsökkenés nyitó állománya</t>
  </si>
  <si>
    <t>Terv szerinti növekedés</t>
  </si>
  <si>
    <t>Terv szerinti csökkenés</t>
  </si>
  <si>
    <t>Terv szerinti értékcsökkenés záróállománya</t>
  </si>
  <si>
    <t>Terven felüli értékcsökkenés nyitóállománya</t>
  </si>
  <si>
    <t>Terven felüli értékcsökkenés növekedés</t>
  </si>
  <si>
    <t>Terven felüli értékcsökkenés csökkenés</t>
  </si>
  <si>
    <t>Terven felüli értékcsökkenés visszaírása</t>
  </si>
  <si>
    <t>Terven felüli értékcsökkenés záróállománya</t>
  </si>
  <si>
    <t>Értékcsökkenés összesen</t>
  </si>
  <si>
    <t>Eszközök nettó értéke</t>
  </si>
  <si>
    <t>Teljesen (0-ig) leírt eszközök bruttó értéke</t>
  </si>
  <si>
    <t>10/a. sz. kimutatás</t>
  </si>
  <si>
    <t>02-04-ből nem aktivált beruházás., felújátás és ÁFA</t>
  </si>
  <si>
    <t>Terv szerinti értékcsökkenés nyitóállománya</t>
  </si>
  <si>
    <t>Terv szerinti csökkenés záróállománya</t>
  </si>
  <si>
    <t>10/b. sz. kimutatás</t>
  </si>
  <si>
    <t>Terv szerinti értékcsökkenés záró állománya</t>
  </si>
  <si>
    <t>Terven felüli értékcsökkenés záró állománya</t>
  </si>
  <si>
    <t>10/c. sz. kimutatás</t>
  </si>
  <si>
    <t>Az önkormányzati vagyon mutatószámai 2004. december 31-i állapot szerint</t>
  </si>
  <si>
    <t>Értékcsökkenési leírás</t>
  </si>
  <si>
    <t>Nettó érték</t>
  </si>
  <si>
    <t>Korszerűségi szint %-a</t>
  </si>
  <si>
    <t>Elhasználodási szint %-a</t>
  </si>
  <si>
    <t>Vagyoni értékű jogok</t>
  </si>
  <si>
    <t>Szellemi termékek</t>
  </si>
  <si>
    <t>Egyéb vagyoni értékű jogok</t>
  </si>
  <si>
    <t>Immateriális javak összesen</t>
  </si>
  <si>
    <t>Földterület</t>
  </si>
  <si>
    <t>Telek</t>
  </si>
  <si>
    <t>Épület</t>
  </si>
  <si>
    <t>Egyéb építmény</t>
  </si>
  <si>
    <t>Építm.kapcsolódó vagy.értékű jog</t>
  </si>
  <si>
    <t>Ingatlanok összesen</t>
  </si>
  <si>
    <t>Ügyvitel és számítástechnika</t>
  </si>
  <si>
    <t>Egyéb gép berendezés</t>
  </si>
  <si>
    <t>Képzőművészeti alkotás</t>
  </si>
  <si>
    <t>Gép, berendezések összesen</t>
  </si>
  <si>
    <t>Járművek összesen</t>
  </si>
  <si>
    <t>Üz. átadott telek</t>
  </si>
  <si>
    <t>Üz. átadott épület</t>
  </si>
  <si>
    <t>Üz. átadott egyéb építmény</t>
  </si>
  <si>
    <t>Üz. átadott ügyvitel és számítástech</t>
  </si>
  <si>
    <t>Üz. átadott egyéb gép, berendezés</t>
  </si>
  <si>
    <t>Üz. átadott jármű</t>
  </si>
  <si>
    <t>Üzemeltetésre átadott összesen</t>
  </si>
  <si>
    <t>Immateriális javak és tárgyi eszközök összesen</t>
  </si>
  <si>
    <t>Intérményi - immateriális javak</t>
  </si>
  <si>
    <t>Intézményi - ingatlanok</t>
  </si>
  <si>
    <t>Intézményi - gép, berendezés felszerelés</t>
  </si>
  <si>
    <t>Intézményi - jármű</t>
  </si>
  <si>
    <t>Intézményi - üz. átadott</t>
  </si>
  <si>
    <t>Intézményi összesen</t>
  </si>
  <si>
    <t>Önkormányzat</t>
  </si>
  <si>
    <t>10/d. sz. kimutatás</t>
  </si>
  <si>
    <t>Az önkormányzati vagyon néhány naturális mutatója                                                                                            2004. december 31-i állapot szerint</t>
  </si>
  <si>
    <t>Önkormányzati ingatlan állomány megoszlása</t>
  </si>
  <si>
    <t>Előfordulás</t>
  </si>
  <si>
    <t>Földrészlet</t>
  </si>
  <si>
    <t>db</t>
  </si>
  <si>
    <t>ha</t>
  </si>
  <si>
    <t>m2</t>
  </si>
  <si>
    <t>Beépítetlen terület összesen</t>
  </si>
  <si>
    <t>Beépített terület összesen</t>
  </si>
  <si>
    <t>Egyéb önálló ingatlan összesen</t>
  </si>
  <si>
    <t>Önkormányzati ingatlan állomány</t>
  </si>
  <si>
    <t>100%-os önkormányzati tulajdon</t>
  </si>
  <si>
    <t>Más önkormányzattal közös tulajdon</t>
  </si>
  <si>
    <t>Más szervvel magánszemélyel közös tulajdon</t>
  </si>
  <si>
    <t>Beépítetlen földterület állományának megoszlása 2004. december 31-én</t>
  </si>
  <si>
    <t>Belterület</t>
  </si>
  <si>
    <t>Külterület</t>
  </si>
  <si>
    <t xml:space="preserve">Termőföld </t>
  </si>
  <si>
    <t>Művelés alól kivett</t>
  </si>
  <si>
    <t>Zöldterület</t>
  </si>
  <si>
    <t>- ebből - Játszótér</t>
  </si>
  <si>
    <t>Önkormányzati lakóépületek építés éve szerinti megoszlása</t>
  </si>
  <si>
    <t>Összesen (db)</t>
  </si>
  <si>
    <t>Építés éve</t>
  </si>
  <si>
    <t>1900-ig</t>
  </si>
  <si>
    <t>1901-1945</t>
  </si>
  <si>
    <t>1946-1959</t>
  </si>
  <si>
    <t>1960-1969</t>
  </si>
  <si>
    <t>1970-1979</t>
  </si>
  <si>
    <t>1980-1989</t>
  </si>
  <si>
    <t>1989 után</t>
  </si>
  <si>
    <t>Lakóépület és otthonház</t>
  </si>
  <si>
    <t>Lakások komfort szerinti megoszlása</t>
  </si>
  <si>
    <t>Lakás (db)</t>
  </si>
  <si>
    <t>Összkomfortos</t>
  </si>
  <si>
    <t>Komfortos</t>
  </si>
  <si>
    <t>Félkomfortos</t>
  </si>
  <si>
    <t>Komfort nélküli</t>
  </si>
  <si>
    <t>Szükség-lakás</t>
  </si>
  <si>
    <t>1 szobánál kisebb</t>
  </si>
  <si>
    <t>1 szobás</t>
  </si>
  <si>
    <t>1+ 1/2 szobás</t>
  </si>
  <si>
    <t>2 szobás</t>
  </si>
  <si>
    <t>2 + 1/2 szobás</t>
  </si>
  <si>
    <t>3 szobás</t>
  </si>
  <si>
    <t>3 + 1/2 szobás</t>
  </si>
  <si>
    <t>4 szobás és nagyobb</t>
  </si>
  <si>
    <t>Lakások főbb jellemzői</t>
  </si>
  <si>
    <t>Hasznos alapterület m2</t>
  </si>
  <si>
    <t>Önkormányzati lakások összesen</t>
  </si>
  <si>
    <t>Közlekedési területek</t>
  </si>
  <si>
    <t xml:space="preserve">Kiépített </t>
  </si>
  <si>
    <t>Kiépítetlen</t>
  </si>
  <si>
    <t>km</t>
  </si>
  <si>
    <t>ezer m2</t>
  </si>
  <si>
    <t>Belterületi út</t>
  </si>
  <si>
    <t>Külterületi út</t>
  </si>
  <si>
    <t>Út összesen</t>
  </si>
  <si>
    <t>- Járda</t>
  </si>
  <si>
    <t>- Parkoló és pihenőhely</t>
  </si>
  <si>
    <t>Eger területén kívül fekvő 100%-os önkormányzati tulajdonú ingatlanok</t>
  </si>
  <si>
    <t>Andornaktálya</t>
  </si>
  <si>
    <t>Eger Déli Vízmmű vas mangántalanító</t>
  </si>
  <si>
    <t>Kisköre</t>
  </si>
  <si>
    <t>Vizisporttábor</t>
  </si>
  <si>
    <t>Felsőtárkány</t>
  </si>
  <si>
    <t>VESZ Imókő üdülő</t>
  </si>
  <si>
    <t>Sarud</t>
  </si>
  <si>
    <t>Közgazdasági üdülőtábor</t>
  </si>
  <si>
    <t>Noszvaj</t>
  </si>
  <si>
    <t>Várkúti turistaház</t>
  </si>
  <si>
    <t>Poroszló</t>
  </si>
  <si>
    <t>Pásztorvölgyi Iskola üdülő</t>
  </si>
  <si>
    <t>Balatonalmádi</t>
  </si>
  <si>
    <t>Üdülő</t>
  </si>
  <si>
    <t>Egerszalók</t>
  </si>
  <si>
    <t>Külterület, közút, zártkert</t>
  </si>
  <si>
    <t>Füzesabony, Kisszohoda 3</t>
  </si>
  <si>
    <t>Lakás</t>
  </si>
  <si>
    <t>Ózd, Detkovics 5</t>
  </si>
  <si>
    <t>Demjén, Dózsa György 10</t>
  </si>
  <si>
    <t xml:space="preserve"> </t>
  </si>
  <si>
    <t>11. sz. kimutatás</t>
  </si>
  <si>
    <t>2003. - 2004. évi bevételek és kiadások összehasonlítása</t>
  </si>
  <si>
    <t xml:space="preserve">K I A D Á S O K </t>
  </si>
  <si>
    <t>2003. évi teljesítés</t>
  </si>
  <si>
    <t>2003. évi teljesítés rész %-a</t>
  </si>
  <si>
    <t>2003. évi teljesítés %-a</t>
  </si>
  <si>
    <t>2004. évi teljesítés rész %-a</t>
  </si>
  <si>
    <t>2004. évi teljesítés %-a</t>
  </si>
  <si>
    <t>Index %</t>
  </si>
  <si>
    <t>Önkormányzati költségvetési szervek</t>
  </si>
  <si>
    <t>Intézményi működési bevételek</t>
  </si>
  <si>
    <t>Működési célú pénzeszközátvétel</t>
  </si>
  <si>
    <t>Működési célú pénzeszközátvétel az EP-től</t>
  </si>
  <si>
    <t>Felhalmozási célú pénzeszközátvétel</t>
  </si>
  <si>
    <t>Felhalmozási és tőke jellegű bevétel</t>
  </si>
  <si>
    <t>Önkormányzati költségvetési szervek kiadásai összesen:</t>
  </si>
  <si>
    <t>Pénzmaradvány</t>
  </si>
  <si>
    <t>Vállalkozási eredmény igénybevétele</t>
  </si>
  <si>
    <t>Polgármesteri Hivatal</t>
  </si>
  <si>
    <t>Önkormányzati költségvetési szervek bevételei összesen:</t>
  </si>
  <si>
    <t>Kis- és középberuházások kiadásai</t>
  </si>
  <si>
    <t>Vagyonnal kapcsolatos kiadások</t>
  </si>
  <si>
    <t>Illetékek</t>
  </si>
  <si>
    <t>Pénzügyi befektetések kiadásai</t>
  </si>
  <si>
    <t>Helyi adók</t>
  </si>
  <si>
    <t>Polgármesteri Hivatal kiadásai összesen:</t>
  </si>
  <si>
    <t>Önkormányzati működési bevételek</t>
  </si>
  <si>
    <t>Önkormányzati felhalmozási és tőke bevételei</t>
  </si>
  <si>
    <t>Helyi kisebbségi önkormányzatok működési költségvetése</t>
  </si>
  <si>
    <t>Immateriális javak, tárgyi eszközök értékesítése</t>
  </si>
  <si>
    <t>Pénzügyi befektetések bevételei</t>
  </si>
  <si>
    <t>Polgármesteri Hivatal saját bevételek összesen:</t>
  </si>
  <si>
    <t>Saját bevételek összesen:</t>
  </si>
  <si>
    <t>Személyi jövedelemadó helyben maradó része</t>
  </si>
  <si>
    <t>Hitelek, kölcsönök nyújtása és törlesztése</t>
  </si>
  <si>
    <t>Személyi jövedelemadó normatív módon elosztott része</t>
  </si>
  <si>
    <t>Gépjárműadó</t>
  </si>
  <si>
    <t>Termőföld bérbeadásából származó bevétel</t>
  </si>
  <si>
    <t>Átengedett központi adók összesen:</t>
  </si>
  <si>
    <t>Vállalkozási tevékenység eredményének visszaforgatása alaptevékenységre</t>
  </si>
  <si>
    <t>Normatív állami hozzájárulás</t>
  </si>
  <si>
    <t>Függő, átfutó kiadások</t>
  </si>
  <si>
    <t>Kiegészítő támog. egyes közoktatási feladatok ellátásához</t>
  </si>
  <si>
    <t>Egyes szociális feladatok kiegészítő támogatása</t>
  </si>
  <si>
    <t>Egyes jövedelempótló támogatások</t>
  </si>
  <si>
    <t>Központosított előirányzatok</t>
  </si>
  <si>
    <t>Céljellegű decentralizált támogatás</t>
  </si>
  <si>
    <t>Céltámogatás</t>
  </si>
  <si>
    <t>Központi költségvetési támogatás összesen:</t>
  </si>
  <si>
    <t>Véglegesen átvett pénzeszközök öszesen:</t>
  </si>
  <si>
    <t>Hitelfelvétel</t>
  </si>
  <si>
    <t>Felhalmozási célra nyújtott támogatási kölcsön visszatér.</t>
  </si>
  <si>
    <t>Adósságkezelési támogatási kölcsön visszatér.</t>
  </si>
  <si>
    <t>Hitelek, támog. kölcs. igénybev. és visszatér. összesen:</t>
  </si>
  <si>
    <t>Előző évek pénzmaradványa</t>
  </si>
  <si>
    <t>Függő, átfutó bevételek</t>
  </si>
  <si>
    <t>KIADÁSOK ÖSZESEN:</t>
  </si>
  <si>
    <t>12. sz. kimutatás</t>
  </si>
  <si>
    <t>Intézmény neve</t>
  </si>
  <si>
    <t>2004. december 31-i záró pénzkészlet</t>
  </si>
  <si>
    <t>K O R R E K C I Ó S  T É T E L E K</t>
  </si>
  <si>
    <t>Módosított pénz-        maradvány</t>
  </si>
  <si>
    <t>Függő, átfutó tételek</t>
  </si>
  <si>
    <t>Előző évek maradványa</t>
  </si>
  <si>
    <t>Tartalékba                         helyezett</t>
  </si>
  <si>
    <t>Pénzmaradvány elvonás, kiegészítés</t>
  </si>
  <si>
    <t>Költségvetési szervek összesen</t>
  </si>
  <si>
    <t>Önkormányzati költségvetés</t>
  </si>
  <si>
    <t>MINDÖSSZESEN</t>
  </si>
  <si>
    <t>13. sz. kimutatás</t>
  </si>
  <si>
    <t>1999-2003. évek fel nem használt pénzmaradványa</t>
  </si>
  <si>
    <t>1999. év</t>
  </si>
  <si>
    <t>2000. év</t>
  </si>
  <si>
    <t>2001. év</t>
  </si>
  <si>
    <t>2002.év</t>
  </si>
  <si>
    <t>2003.év</t>
  </si>
  <si>
    <t>Ebből:                         kötelezett-   séggel és  igérvénnyel   terhelt</t>
  </si>
  <si>
    <t>I. Bérlakásértékesítésből képződött maradványa</t>
  </si>
  <si>
    <t>Lakáspolitikai célok megvalósítására tartalékolt előirányzat</t>
  </si>
  <si>
    <t>Rudivár utcai szociális lakásépítés</t>
  </si>
  <si>
    <t>Önerős közműtámogatás (végl.pénzeszközátadás)</t>
  </si>
  <si>
    <t>Pásztorvölgyi kislakás építési program (beruházás)</t>
  </si>
  <si>
    <t>I. összesen:</t>
  </si>
  <si>
    <t>II. Költségvetési pénzmaradványok</t>
  </si>
  <si>
    <t>Mezőgazdasági Szakközépiskola tornaterem építés</t>
  </si>
  <si>
    <t>Útberuházások - Görög-Mária u. közművesítés</t>
  </si>
  <si>
    <t>2000. évi egyéb maradvány</t>
  </si>
  <si>
    <t>Kis Zsinagóga felújítása</t>
  </si>
  <si>
    <t>Fürdőkörnyék RRT végrehajtás</t>
  </si>
  <si>
    <t>Egerszalóki hőforrás út beruházás</t>
  </si>
  <si>
    <t>Markhot Ferenc Megyei Kórház gép-műszer beszerzés</t>
  </si>
  <si>
    <t>Távfűtés szekunder kör felújítás támogatás</t>
  </si>
  <si>
    <t>Iparosított technológiával épült házak energiatakarékos felúj.</t>
  </si>
  <si>
    <t>Városi egészségtérkép</t>
  </si>
  <si>
    <t>2001. évi egyéb maradvány</t>
  </si>
  <si>
    <t>Kiskörei ingatlan vásárlása</t>
  </si>
  <si>
    <t>Polgármesteri Hivatal minőségbiztosítása</t>
  </si>
  <si>
    <t>2002. évi egyéb maradvány</t>
  </si>
  <si>
    <t>Városháza belső felújítás</t>
  </si>
  <si>
    <t>Tűzoltóság vizesblokk felújítás</t>
  </si>
  <si>
    <t>Cimkézett ipari adóból - Szociális és egészségügyi bizottság</t>
  </si>
  <si>
    <t>Markhót Ferenc Kórház Minaret melleti homlokzat felújítása</t>
  </si>
  <si>
    <t>Líceum kápolna felújítás</t>
  </si>
  <si>
    <t>Déli iparterület szennyvízcsatorna</t>
  </si>
  <si>
    <t>Mezőgazdasági feladatok</t>
  </si>
  <si>
    <t>Intézményi tanárok munkafeltételeinek javítása</t>
  </si>
  <si>
    <t>Játszóterek felújítása (pályázati önerő)</t>
  </si>
  <si>
    <t>Kerékpárút-építés</t>
  </si>
  <si>
    <t>2003. évi egyéb maradvány</t>
  </si>
  <si>
    <t>II. összesen:</t>
  </si>
  <si>
    <t>Polgármesteri Hivatal összesen:</t>
  </si>
  <si>
    <t>Heves Megyei Regionális Hulladékgazdálkodási Társulás összesen:</t>
  </si>
  <si>
    <t>Végleges pénzeszközátadás</t>
  </si>
  <si>
    <t>Helyi kisebbségi önkormányzatok</t>
  </si>
  <si>
    <t>Ezer forintban</t>
  </si>
  <si>
    <t>Működési költségvetés</t>
  </si>
  <si>
    <t>Beruházási kiadások</t>
  </si>
  <si>
    <t>Egyéb felhalmozási kiadások</t>
  </si>
  <si>
    <t>Bevételek alakulása 2003 - 2004 . évben</t>
  </si>
  <si>
    <t>2003. évi</t>
  </si>
  <si>
    <t>2004. évi</t>
  </si>
  <si>
    <t>Tény</t>
  </si>
  <si>
    <t>%</t>
  </si>
  <si>
    <t>Terv</t>
  </si>
  <si>
    <t>Bevételi teljesítés megoszlása 2003. évi tény</t>
  </si>
  <si>
    <t>Átengedett központi adók</t>
  </si>
  <si>
    <t>Saját bevétel (40,02 %)</t>
  </si>
  <si>
    <t>Központi költségvetési támogatás</t>
  </si>
  <si>
    <t>Átengedett központi adók (15,70 %)</t>
  </si>
  <si>
    <t>Központi költségvetési támogatás (30,51 %)</t>
  </si>
  <si>
    <t>Hitelek, támogatási kölcsön visszatérülése</t>
  </si>
  <si>
    <t>Véglegesen átvett pénzeszközök (3,68 %)</t>
  </si>
  <si>
    <t>Helyi kisebbségi Önkormányzat</t>
  </si>
  <si>
    <t>Hitelek, támogatási kölcsön visszatérülése (2,87 %)</t>
  </si>
  <si>
    <t>Helyi kisebbségi Önkormányzat (0,01 %)</t>
  </si>
  <si>
    <t>Előző évi pénzmaradvány (7,22% )</t>
  </si>
  <si>
    <t>Vállalkozási eredmény visszaforgatása alaptevékenységre</t>
  </si>
  <si>
    <t>Összesen:</t>
  </si>
  <si>
    <t>2003. évi normatív állami támogatás kiegészítés</t>
  </si>
  <si>
    <t>Kiadások összesen (függő, átfutó kiadás nélkül)</t>
  </si>
  <si>
    <t>Függő, átfutó bevétel</t>
  </si>
  <si>
    <t>Halmozódásmentes bevételek mindösszesen</t>
  </si>
  <si>
    <t>Bevételi teljesítés megoszlása 2004. évi tény</t>
  </si>
  <si>
    <t>1. sz. ábra</t>
  </si>
  <si>
    <t>Saját bevétel (45,46 %)</t>
  </si>
  <si>
    <t>Átengedett központi adók (15,50 %)</t>
  </si>
  <si>
    <t>Központi költségvetési támogatás (27,58 %)</t>
  </si>
  <si>
    <t>Véglegesen átvett pénzeszközök (3,77% )</t>
  </si>
  <si>
    <t>Hitelek, támogatási kölcsön visszatérülése (2,28 %)</t>
  </si>
  <si>
    <t>Helyi kisebbségi Önkormányzat (0,005 %)</t>
  </si>
  <si>
    <t>Heves Megyei Regionális Hulladékgazdálkodási Társulás (0,003 %)</t>
  </si>
  <si>
    <t>Előző évi pénzmaradvány (5,26 %)</t>
  </si>
  <si>
    <t>Vállalkozási eredmény visszaforgatása alaptevékenységre                                               (0,12 %)</t>
  </si>
  <si>
    <t>2003. évi normatív állami támogatás kiegészítés (0,03 %)</t>
  </si>
  <si>
    <t>2. sz. ábra</t>
  </si>
  <si>
    <t>Önkormányzati költségvetési szervek és a Polgármesteri Hivatal</t>
  </si>
  <si>
    <t>Vagyonnal kapcsolatos és pénzügyi befektetések kiadásai, hiteltörlesztések és kölcsönnyújtások</t>
  </si>
  <si>
    <t>Egyéb kiadások</t>
  </si>
  <si>
    <t>Függő, átfutó kiadás</t>
  </si>
  <si>
    <t>Halmozódásmentes kiadások mindösszesen</t>
  </si>
  <si>
    <t>Kiadások alakulása 2003 - 2004 . évben</t>
  </si>
  <si>
    <t>*</t>
  </si>
  <si>
    <t>Költségvetési, pénzmaradványi tartalék</t>
  </si>
  <si>
    <t>**</t>
  </si>
  <si>
    <t>Költségvetési befizetések</t>
  </si>
  <si>
    <t>Kiadási teljesítés megoszlása 2003. évi tény</t>
  </si>
  <si>
    <t>Működési költségvetés (76,85 %)</t>
  </si>
  <si>
    <t>Felújítási kiadások (1,16 %)</t>
  </si>
  <si>
    <t>Beruházási kiadások (10,78 %)</t>
  </si>
  <si>
    <t>Egyéb felhalmozási kiadások (0,09 %)</t>
  </si>
  <si>
    <t>Vagyonnal kapcsolatos és pénzügyi befektetések kiadásai, hiteltörlesztések és kölcsönnyújtások (4,77 %)</t>
  </si>
  <si>
    <t>Egyéb kiadások (0,74 %)</t>
  </si>
  <si>
    <t>Helyi kisebbségi önkormányzatok (0,10 %)</t>
  </si>
  <si>
    <t>Kiadási teljesítés megoszlása 2004. évi tény</t>
  </si>
  <si>
    <t>Működési költségvetés (74,78 %)</t>
  </si>
  <si>
    <t>Felújítási kiadások (2,01 %)</t>
  </si>
  <si>
    <t>Beruházási kiadások (10,94 %)</t>
  </si>
  <si>
    <t>Egyéb felhalmozási kiadások (0,02 %)</t>
  </si>
  <si>
    <t>Vagyonnal kapcsolatos és pénzügyi befektetések kiadásai, hiteltörlesztések és kölcsönnyújtások (7,57 %)</t>
  </si>
  <si>
    <t>Egyéb kiadások (0,2 %)</t>
  </si>
  <si>
    <t>Helyi kisebbségi önkormányzatok (0,09 %)</t>
  </si>
  <si>
    <t>4. sz. ábra</t>
  </si>
  <si>
    <t>3. sz. ábra</t>
  </si>
  <si>
    <t>Végleges pénzeszközátadás (5,50 %)</t>
  </si>
  <si>
    <t>Végleges pénzeszközátadás (4,43 %)</t>
  </si>
  <si>
    <t>Vállalkozási eredmény visszaforgatása alaptevékenységre                           (0,13 %)</t>
  </si>
  <si>
    <t>Heves Megyei Regionális Hulladékgazdálkodási Társulás          (0,01 %)</t>
  </si>
  <si>
    <t>Heves Megyei Regionális Hulladékgazdálkodási Társulás</t>
  </si>
  <si>
    <t>Megnevezés</t>
  </si>
  <si>
    <t>Saját bevétel</t>
  </si>
  <si>
    <t>Véglegesen átvett pénzeszközök</t>
  </si>
  <si>
    <t>Felújítási kiadások</t>
  </si>
  <si>
    <t>Előző évi pénzmaradvány</t>
  </si>
  <si>
    <t>Ssz.</t>
  </si>
  <si>
    <t>Eger Megyei Jogú Város Önkormányzata</t>
  </si>
  <si>
    <t>3. sz. kimutatás</t>
  </si>
  <si>
    <t>Sor-szám</t>
  </si>
  <si>
    <t>Fejezet/ Címszám/ Alcímszám</t>
  </si>
  <si>
    <t>2004. évi eredeti előirányzat összesen</t>
  </si>
  <si>
    <t>2004. évi módosított előirányzat</t>
  </si>
  <si>
    <t>Hitel-törlesztések</t>
  </si>
  <si>
    <t>2004. évi teljesítés összesen</t>
  </si>
  <si>
    <t>2004. évi teljesítésből kötelezően ellátandó feladatok</t>
  </si>
  <si>
    <t>Összesen</t>
  </si>
  <si>
    <t xml:space="preserve">I. </t>
  </si>
  <si>
    <t>Egészségügyi ágazat</t>
  </si>
  <si>
    <t>1.</t>
  </si>
  <si>
    <t>Egészségügyi Szolgálat</t>
  </si>
  <si>
    <t>I/15/20</t>
  </si>
  <si>
    <t>2.</t>
  </si>
  <si>
    <t>Szociális és egészségügyi kitüntetések</t>
  </si>
  <si>
    <t>II/30-ból</t>
  </si>
  <si>
    <t>3.</t>
  </si>
  <si>
    <t>Közalkalmazottak és köztisztviselők foglalkozás - egészségügyi ellátása</t>
  </si>
  <si>
    <t>II/31</t>
  </si>
  <si>
    <t>4.</t>
  </si>
  <si>
    <t>Markhot Ferenc Megyei Kórház gép-műszer beszerzés támogatása</t>
  </si>
  <si>
    <t>V/7</t>
  </si>
  <si>
    <t>5.</t>
  </si>
  <si>
    <t>"RÉV" Szenvedélybeteg Segítő Szolgálat működésének támogatasára a Caritas Hungarica Alapítvány részére</t>
  </si>
  <si>
    <t>V/12</t>
  </si>
  <si>
    <t>6.</t>
  </si>
  <si>
    <t>Orvosi ügyelet támogatása</t>
  </si>
  <si>
    <t>V/13</t>
  </si>
  <si>
    <t>7.</t>
  </si>
  <si>
    <t>Egészségügyi ellátás eszközfejlesztés</t>
  </si>
  <si>
    <t>II/199</t>
  </si>
  <si>
    <t>8.</t>
  </si>
  <si>
    <t>Cimkézett iparűzési adó - Eü. bizottság döntése alapján</t>
  </si>
  <si>
    <t>V/30/3-ból</t>
  </si>
  <si>
    <t>9.</t>
  </si>
  <si>
    <t xml:space="preserve">Címkézett iparűzési adó </t>
  </si>
  <si>
    <t>V/30/4</t>
  </si>
  <si>
    <t>10.</t>
  </si>
  <si>
    <t>Markhót Ferenc Megyei Kórház Minaret melleti homlokzat</t>
  </si>
  <si>
    <t>V/38</t>
  </si>
  <si>
    <t>11.</t>
  </si>
  <si>
    <t>Háziorvosi rendelők kialakításához támogatás</t>
  </si>
  <si>
    <t>V/47</t>
  </si>
  <si>
    <t>Egészségügyi ágazat összesen</t>
  </si>
  <si>
    <t>II.</t>
  </si>
  <si>
    <t>Szociális ágazat</t>
  </si>
  <si>
    <t>Bölcsődei Igazgatóság</t>
  </si>
  <si>
    <t>I/15/19</t>
  </si>
  <si>
    <t>Családsegítő Intézet</t>
  </si>
  <si>
    <t>I/18</t>
  </si>
  <si>
    <t>Idősek Berva-völgyi Otthona</t>
  </si>
  <si>
    <t>I/19</t>
  </si>
  <si>
    <t>Segélyek</t>
  </si>
  <si>
    <t>II/29/1-11,                    13-16</t>
  </si>
  <si>
    <t>Gondozási díj</t>
  </si>
  <si>
    <t>II/45</t>
  </si>
  <si>
    <t>Idősek Berva-völgyi Otthona férőhely bővítés</t>
  </si>
  <si>
    <t>II/168</t>
  </si>
  <si>
    <t>SZETA Egri Alapítványnak gyermekvédelmi feladatok ellátására</t>
  </si>
  <si>
    <t>V/10</t>
  </si>
  <si>
    <t>Fiatalok lakáshozjutásának támogatása</t>
  </si>
  <si>
    <t>V/15</t>
  </si>
  <si>
    <t>Fiatalok lakáshozjutási kölcsöne</t>
  </si>
  <si>
    <t>VI/5/1</t>
  </si>
  <si>
    <t>Dolgozók lakáscélú kölcsöne</t>
  </si>
  <si>
    <t>VI/5/2</t>
  </si>
  <si>
    <t>12.</t>
  </si>
  <si>
    <t>"Küzdelem a munka világából történő kirekesztődés ellen" pályázat saját erő tartaléka</t>
  </si>
  <si>
    <t>VII/26</t>
  </si>
  <si>
    <t>13.</t>
  </si>
  <si>
    <t>Lakásgazdálkodás tartaléka</t>
  </si>
  <si>
    <t>VII/32</t>
  </si>
  <si>
    <t>14.</t>
  </si>
  <si>
    <t>Otthonteremtési támogatás</t>
  </si>
  <si>
    <t>II/59</t>
  </si>
  <si>
    <t>15.</t>
  </si>
  <si>
    <t>Küzdelem a munka világából való kirekesztődés ellen</t>
  </si>
  <si>
    <t>II/60</t>
  </si>
  <si>
    <t>16.</t>
  </si>
  <si>
    <t>Lakásépítési program</t>
  </si>
  <si>
    <t>II/209</t>
  </si>
  <si>
    <t>17.</t>
  </si>
  <si>
    <t>Lakásvásárlás</t>
  </si>
  <si>
    <t>II/210</t>
  </si>
  <si>
    <t>18.</t>
  </si>
  <si>
    <t>II/228</t>
  </si>
  <si>
    <t>19.</t>
  </si>
  <si>
    <t>Címkézett iparűzési adó - Szoc. Bizottság döntése alapján</t>
  </si>
  <si>
    <t>V/30/2-ből</t>
  </si>
  <si>
    <t>20.</t>
  </si>
  <si>
    <t>Címkézett ipari adó</t>
  </si>
  <si>
    <t>V/30/4-ből</t>
  </si>
  <si>
    <t>21.</t>
  </si>
  <si>
    <t>V/30/5-ből</t>
  </si>
  <si>
    <t>22.</t>
  </si>
  <si>
    <t>V/30/6</t>
  </si>
  <si>
    <t>23.</t>
  </si>
  <si>
    <t>Konszenzus Alapítványnak Városi Ifjúsági Centrum működésére</t>
  </si>
  <si>
    <t>V/32</t>
  </si>
  <si>
    <t>24.</t>
  </si>
  <si>
    <t>Létminimum Alatt Élők Szervezetének támogatása</t>
  </si>
  <si>
    <t>V/33</t>
  </si>
  <si>
    <t>25.</t>
  </si>
  <si>
    <t>Líceum kápolna felújításához támogatás</t>
  </si>
  <si>
    <t>V/40</t>
  </si>
  <si>
    <t>26.</t>
  </si>
  <si>
    <t>Egri Jézus Szive Plébánia (Hajléktalanok támogatása)</t>
  </si>
  <si>
    <t>V/60</t>
  </si>
  <si>
    <t>Szociális ágazat összesen:</t>
  </si>
  <si>
    <t>III.</t>
  </si>
  <si>
    <t>Oktatási ágazat</t>
  </si>
  <si>
    <t>A.</t>
  </si>
  <si>
    <t>Alsófokú oktatás</t>
  </si>
  <si>
    <t>Móra Ferenc Általános Iskola és Előkészítő Szakiskola</t>
  </si>
  <si>
    <t>I/3/3</t>
  </si>
  <si>
    <t>Balassi Bálint Általános Iskola</t>
  </si>
  <si>
    <t>I/8</t>
  </si>
  <si>
    <t>Felsővárosi Általános Iskola</t>
  </si>
  <si>
    <t>I/9</t>
  </si>
  <si>
    <t>Hunyadi Mátyás Általános Iskola</t>
  </si>
  <si>
    <t>I/10</t>
  </si>
  <si>
    <t>Lenkey János Általános Iskola</t>
  </si>
  <si>
    <t>I/11</t>
  </si>
  <si>
    <t>Tinódi Sebestyén Általános Iskola</t>
  </si>
  <si>
    <t>I/12</t>
  </si>
  <si>
    <t>Dr. Kemény Ferenc Általános Iskola</t>
  </si>
  <si>
    <t>I/13</t>
  </si>
  <si>
    <t>Farkas Ferenc Zeneiskola</t>
  </si>
  <si>
    <t>I/14</t>
  </si>
  <si>
    <t>Óvodák</t>
  </si>
  <si>
    <t>I/15/1-17</t>
  </si>
  <si>
    <t>Városi Nevelési Tanácsadó és Logopédiai Intézet</t>
  </si>
  <si>
    <t>I/15/18</t>
  </si>
  <si>
    <t>Városi Ellátó Szolgálat (Imókő tábor nélkül)</t>
  </si>
  <si>
    <t>I/15/21-ből</t>
  </si>
  <si>
    <t>Epreskert u.-i óvoda átalakítása, bővítése</t>
  </si>
  <si>
    <t>II/161</t>
  </si>
  <si>
    <t>Móra Ferenc Általános Iskola tűzjelző kiépítés</t>
  </si>
  <si>
    <t>II/186</t>
  </si>
  <si>
    <t>Információs technológia az általános iskolában program pályázati önrésze</t>
  </si>
  <si>
    <t>II/189</t>
  </si>
  <si>
    <t>Címkézett iparűzési adó - Vizimolnár u.-i óvoda Gyermekeiért Alapítványnak 2002. évi adócímkézés</t>
  </si>
  <si>
    <t>V/30/1</t>
  </si>
  <si>
    <t>Hátrányos helyzetű, fogyatékos, valamint magántanulók felzárkóztatását segítő foglalkoztatás tartaléka</t>
  </si>
  <si>
    <t>VII/17</t>
  </si>
  <si>
    <t>Fogyatékos gyermek gyógypedagógiai foglalkoztatás</t>
  </si>
  <si>
    <t>II/50</t>
  </si>
  <si>
    <t>Intézményvezetői jutalmazás</t>
  </si>
  <si>
    <t>II/51</t>
  </si>
  <si>
    <t>Intézményi átvilágítás</t>
  </si>
  <si>
    <t>II/53</t>
  </si>
  <si>
    <t>Közoktatási szakértői tevékenység</t>
  </si>
  <si>
    <t>II/55</t>
  </si>
  <si>
    <t>Iskolatej program</t>
  </si>
  <si>
    <t>II/62</t>
  </si>
  <si>
    <t>Intézményi világítás korszerűsítése</t>
  </si>
  <si>
    <t>II/85-ből</t>
  </si>
  <si>
    <t>Hunyadi Mátyás Általános Iskola előtti parkolóépítés</t>
  </si>
  <si>
    <t>II/217</t>
  </si>
  <si>
    <t>Alsófok összesen</t>
  </si>
  <si>
    <t>B.</t>
  </si>
  <si>
    <t>Középfokú oktatás</t>
  </si>
  <si>
    <t>Bornemissza Gergely Szakközép-, Szakiskola és Kollégium</t>
  </si>
  <si>
    <t>I/1</t>
  </si>
  <si>
    <t>Dobó István Gimnázium</t>
  </si>
  <si>
    <t>I/2</t>
  </si>
  <si>
    <t>Kossuth Zsuzsa Gimnázium, Szakképző Iskola és Kollégium</t>
  </si>
  <si>
    <t>I/3/1</t>
  </si>
  <si>
    <t>Egri Kereskedelmi, Mezőgazdasági, Vendéglátóipari  Szakközép-, Szakiskola és Kollégium</t>
  </si>
  <si>
    <t>I/4</t>
  </si>
  <si>
    <t>Szilágyi Erzsébet Gimnázium és Kollégium</t>
  </si>
  <si>
    <t>I/5</t>
  </si>
  <si>
    <t>Pásztorvölgyi Általános Iskola és Gimnázium</t>
  </si>
  <si>
    <t>I/6</t>
  </si>
  <si>
    <t>Andrássy György Közgazdasági Szakközépiskola</t>
  </si>
  <si>
    <t>I/7</t>
  </si>
  <si>
    <t>Kossuth Zsuzsa Szakközépiskola kazáncsere</t>
  </si>
  <si>
    <t>II/76</t>
  </si>
  <si>
    <t>Wigner Iskola Közalapítványnak felújításhoz támogatás</t>
  </si>
  <si>
    <t>V/21</t>
  </si>
  <si>
    <t>Neumann Iskola Alapítvány felhalmozási támogatása</t>
  </si>
  <si>
    <t>V/22</t>
  </si>
  <si>
    <t>Kétszintű érettségire történő felkészítés tartaléka</t>
  </si>
  <si>
    <t>VII/10</t>
  </si>
  <si>
    <t>Érettségi és szakmai vizsgadíjak céltartaléka</t>
  </si>
  <si>
    <t>VII/15</t>
  </si>
  <si>
    <t>Intézményi tanárok munkafeltételeinek felmérése</t>
  </si>
  <si>
    <t>II/57</t>
  </si>
  <si>
    <t>TISZK létrehozásával összefüggő szakmai program</t>
  </si>
  <si>
    <t>II/61</t>
  </si>
  <si>
    <t>Kereskedelmi Szakközépiskola homlokzat felújítás</t>
  </si>
  <si>
    <t>II/81</t>
  </si>
  <si>
    <t>Dobó István Gimnázium tetőfelújítás</t>
  </si>
  <si>
    <t>II/83</t>
  </si>
  <si>
    <t>Kereskedelmi Szakközépiskola torneterem, öltöző és kiszolgáló létesítmények</t>
  </si>
  <si>
    <t>II/88</t>
  </si>
  <si>
    <t>II/195</t>
  </si>
  <si>
    <t>Andrássy György Közgazdasági Szakközépiskola fűtéskorszerűsítés</t>
  </si>
  <si>
    <t>II/196</t>
  </si>
  <si>
    <t>Térségi Integrált Szakképző Központ létrehozáse</t>
  </si>
  <si>
    <t>II/215</t>
  </si>
  <si>
    <t>Közoktatási intézmények helyiség hiányának pótlása</t>
  </si>
  <si>
    <t>II/216</t>
  </si>
  <si>
    <t>Wigner Középiskola és Kollégium központi fűtés korszerűsítés</t>
  </si>
  <si>
    <t>II/225</t>
  </si>
  <si>
    <t>Középfok összesen</t>
  </si>
  <si>
    <t>C.</t>
  </si>
  <si>
    <t>Oktatás egyéb feladatai</t>
  </si>
  <si>
    <t>Oktatási dolgozók kitüntetése</t>
  </si>
  <si>
    <t>II/17</t>
  </si>
  <si>
    <t>Ifjúsági tagozat működtetése</t>
  </si>
  <si>
    <t>II/18</t>
  </si>
  <si>
    <t>Közoktatási mérés</t>
  </si>
  <si>
    <t>II/19</t>
  </si>
  <si>
    <t>Intézményvezetők szakmai tanulmányútja</t>
  </si>
  <si>
    <t>II/20</t>
  </si>
  <si>
    <t>Oktatási intézmények tanulmányi, szakmai versenyek támogatása</t>
  </si>
  <si>
    <t>II/21</t>
  </si>
  <si>
    <t>Pedagógus díszoklevél elismerése</t>
  </si>
  <si>
    <t>II/22</t>
  </si>
  <si>
    <t>Megyei Önkormányzatnak átadott pénzeszköz a Heves Megyei Tanulási Képességeket Vizsgáló Szakértői, Rehabilitációs Bizottság és Gyógypedagógiai Szolgáltató Központ működéséhez</t>
  </si>
  <si>
    <t>V/1/4</t>
  </si>
  <si>
    <t>Heves Megyei Közoktatási Közalapítvány támogatása</t>
  </si>
  <si>
    <t>V/2</t>
  </si>
  <si>
    <t>Eszterházy Károly Főiskola támogatása együttműködési megállapodás alapján</t>
  </si>
  <si>
    <t>V/9</t>
  </si>
  <si>
    <t>Városi Oktatási Közalapítvány támogatása</t>
  </si>
  <si>
    <t>V/14</t>
  </si>
  <si>
    <t>Pedagógus szakvizsga és továbbképzés</t>
  </si>
  <si>
    <t>VII/7</t>
  </si>
  <si>
    <t>Pedagógusok szakkönyvvásárlása</t>
  </si>
  <si>
    <t>VII/8</t>
  </si>
  <si>
    <t>Tanulók tankönyvvásárlás támogatása</t>
  </si>
  <si>
    <t>VII/9</t>
  </si>
  <si>
    <t>Minőségfejlesztési feladatok tartaléka</t>
  </si>
  <si>
    <t>VII/11</t>
  </si>
  <si>
    <t>Pedagógiai szakszolgálat tartaléka</t>
  </si>
  <si>
    <t>VII/12</t>
  </si>
  <si>
    <t>Pedagógiai szakmai szolgáltatás tartaléka</t>
  </si>
  <si>
    <t>VII/13</t>
  </si>
  <si>
    <t>A közoktatási törvényben meghatározott kiemelt munkavégzésért járó keresetkiegészítés tartaléka</t>
  </si>
  <si>
    <t>VII/14</t>
  </si>
  <si>
    <t>További végzettség miatti illetménynövelés</t>
  </si>
  <si>
    <t>VII/16</t>
  </si>
  <si>
    <t>Tartalék a közoktatási törvény előírásainak teljesítéséhez</t>
  </si>
  <si>
    <t>VII/18</t>
  </si>
  <si>
    <t>Közoktatási szakértői tevékenység igénybevételéhez biztosított tartalék</t>
  </si>
  <si>
    <t>VII/19</t>
  </si>
  <si>
    <t>Intézményátszervezések többletkiadásainak tartaléka</t>
  </si>
  <si>
    <t>VII/21</t>
  </si>
  <si>
    <t>Kötelező eszközjegyzékhez kapcsolódó fejlesztési tartalék</t>
  </si>
  <si>
    <t>VII/24</t>
  </si>
  <si>
    <t>Címzett iparűzési adó</t>
  </si>
  <si>
    <t>Autista Alapítvány támogatása</t>
  </si>
  <si>
    <t>V/44</t>
  </si>
  <si>
    <t>Századvég Politikai Iskola támogatása</t>
  </si>
  <si>
    <t>V/46</t>
  </si>
  <si>
    <t>Oktatás egyéb feladatai összesen</t>
  </si>
  <si>
    <t>Oktatási ágazat összesen</t>
  </si>
  <si>
    <t>IV.</t>
  </si>
  <si>
    <t>Kulturális ágazat</t>
  </si>
  <si>
    <t>Imókő tábor</t>
  </si>
  <si>
    <t>Forrás Gyermek-Szabadidőközpont</t>
  </si>
  <si>
    <t>I/16</t>
  </si>
  <si>
    <t>Bródy Sándor Könyvtár</t>
  </si>
  <si>
    <t>I/17</t>
  </si>
  <si>
    <t>Kulturális tevékenység</t>
  </si>
  <si>
    <t>II/13</t>
  </si>
  <si>
    <t>Ifjúsági célú tevékenység</t>
  </si>
  <si>
    <t>II/16</t>
  </si>
  <si>
    <t>Művészetek Háza KHT szolgáltatás</t>
  </si>
  <si>
    <t>II/37</t>
  </si>
  <si>
    <t>Városi Televízió KHT szolgáltatás</t>
  </si>
  <si>
    <t>II/38</t>
  </si>
  <si>
    <t>Imókői táborban történő táboroztatás</t>
  </si>
  <si>
    <t>II/41</t>
  </si>
  <si>
    <t>Forrás Gyermek-Szabadidőközpont címzett támogatás saját erő</t>
  </si>
  <si>
    <t>II/160</t>
  </si>
  <si>
    <t>Bródy Sándor Könyvtár fejlesztése</t>
  </si>
  <si>
    <t>II/176</t>
  </si>
  <si>
    <t>Megyei Önkormányzatnak átadott pénzeszközök kulturális intézmények működtetéséhez</t>
  </si>
  <si>
    <t>V/1/1-3</t>
  </si>
  <si>
    <t>EGAL Klub támogatása</t>
  </si>
  <si>
    <t>V/29</t>
  </si>
  <si>
    <t>Eger Ünnepe</t>
  </si>
  <si>
    <t>II/63</t>
  </si>
  <si>
    <t>Képzőművészeti alkotások vásárlása</t>
  </si>
  <si>
    <t>II/192</t>
  </si>
  <si>
    <t>Kepes Múzeum tervezése</t>
  </si>
  <si>
    <t>II/197</t>
  </si>
  <si>
    <t>Ifjúsági feladatokkal kapcsolatos felhalmozási kiadások</t>
  </si>
  <si>
    <t>II/207</t>
  </si>
  <si>
    <t>Címkézett iparűzési adó</t>
  </si>
  <si>
    <t>V/30/2</t>
  </si>
  <si>
    <t>Egri Evangélikus Egyházközségnek orgonaépítéshez támogatás</t>
  </si>
  <si>
    <t>V/36</t>
  </si>
  <si>
    <t>Magyar Speciális Művészeti Műhely Egyesület támogatása</t>
  </si>
  <si>
    <t>V/37</t>
  </si>
  <si>
    <t>"Életet az éveknek" nyugdíjas klub támogatása</t>
  </si>
  <si>
    <t>V/48</t>
  </si>
  <si>
    <t>Egri Diákok Egyesülete</t>
  </si>
  <si>
    <t>V/49</t>
  </si>
  <si>
    <t>Színházak pályázati támogatása</t>
  </si>
  <si>
    <t>V/50</t>
  </si>
  <si>
    <t>Közgazdász Vándorgyűlés</t>
  </si>
  <si>
    <t>V/53</t>
  </si>
  <si>
    <t>Művészetek Háza KHT - Érdekeltségnövelő támogatás</t>
  </si>
  <si>
    <t>V/54</t>
  </si>
  <si>
    <t>27.</t>
  </si>
  <si>
    <t>Művészetek Háza KHT - Kulturális szakemberek továbbképzése</t>
  </si>
  <si>
    <t>V/55</t>
  </si>
  <si>
    <t>28.</t>
  </si>
  <si>
    <t>Művészetek Háza KHT - ART Mozi Hálózatfejlesztés</t>
  </si>
  <si>
    <t>V/56</t>
  </si>
  <si>
    <t>29.</t>
  </si>
  <si>
    <t>Egri Városi Rádióklub</t>
  </si>
  <si>
    <t>V/57</t>
  </si>
  <si>
    <t>30.</t>
  </si>
  <si>
    <t>Füzesabonyi Városi Televíziózást Segítő Kht</t>
  </si>
  <si>
    <t>V/59</t>
  </si>
  <si>
    <t>31.</t>
  </si>
  <si>
    <t>Musica Anlica - Régi-zene (Együttes támogatása)</t>
  </si>
  <si>
    <t>V/61</t>
  </si>
  <si>
    <t>32.</t>
  </si>
  <si>
    <t>Művészetek Háza - Uránia Filmszínház</t>
  </si>
  <si>
    <t>V/62</t>
  </si>
  <si>
    <t>33.</t>
  </si>
  <si>
    <t>Dobó Katica nyugdíjas klub</t>
  </si>
  <si>
    <t>V/63</t>
  </si>
  <si>
    <t>Kulturális ágazat összesen</t>
  </si>
  <si>
    <t>V.</t>
  </si>
  <si>
    <t>Sport</t>
  </si>
  <si>
    <t>Egri Városi Sportiskola</t>
  </si>
  <si>
    <t>I/3/2</t>
  </si>
  <si>
    <t>Sporttevékenység</t>
  </si>
  <si>
    <t>II/15</t>
  </si>
  <si>
    <t>Uszoda használat</t>
  </si>
  <si>
    <t>II/42</t>
  </si>
  <si>
    <t>Bárány uszoda rekonstrukció</t>
  </si>
  <si>
    <t>II/170</t>
  </si>
  <si>
    <t>Agria-Komplexum Kft által működtetett ingatlanok beruházása</t>
  </si>
  <si>
    <t>II/171</t>
  </si>
  <si>
    <t>Bozsik program megvalósításával összefüggő fejlesztés pályázati önrésze</t>
  </si>
  <si>
    <t>II/190</t>
  </si>
  <si>
    <t>Felsővárosi sporttelep fejlesztés pályázati önrésze</t>
  </si>
  <si>
    <t>II/191</t>
  </si>
  <si>
    <t>Egri Tehetségek az Olimpiára Közalapítvány támogatása</t>
  </si>
  <si>
    <t>V/17</t>
  </si>
  <si>
    <t>Egri Uszoda Kft működésének támogatása</t>
  </si>
  <si>
    <t>V/20</t>
  </si>
  <si>
    <t>Agria-Komplexum Kft támogatása</t>
  </si>
  <si>
    <t>V/25</t>
  </si>
  <si>
    <t>Fedett uszoda beruházáshoz kapcsolódó hitel törlesztése</t>
  </si>
  <si>
    <t>VI/1-ből</t>
  </si>
  <si>
    <t>Fedett uszoda építéséhez kapcsolódó kötvénykibocsátás kamata</t>
  </si>
  <si>
    <t>VI/2/2</t>
  </si>
  <si>
    <t>Fedett uszoda beruházáshoz kapcsolódó hitel kamata</t>
  </si>
  <si>
    <t>VI/2/3</t>
  </si>
  <si>
    <t>Fedett uszoda építéséhez kapcsolódó kötvénykibocsátás egyéb díjai és jutalékai</t>
  </si>
  <si>
    <t>VI/3/1</t>
  </si>
  <si>
    <t>Fedett uszoda vízforgatóhoz nyújtott KAC támogatás törlesztése</t>
  </si>
  <si>
    <t>VI/4/1</t>
  </si>
  <si>
    <t>Agria-Komplexum felújítási</t>
  </si>
  <si>
    <t>II/93</t>
  </si>
  <si>
    <t>Támogatás terhére vásárolt számítástechnikai eszköz</t>
  </si>
  <si>
    <t>II/205</t>
  </si>
  <si>
    <t>Eger Termálfürdő Kft. - Törzsbetét</t>
  </si>
  <si>
    <t>II/305</t>
  </si>
  <si>
    <t>Sport összesen</t>
  </si>
  <si>
    <t>VI.</t>
  </si>
  <si>
    <t>Kereskedelem és idegenforgalom</t>
  </si>
  <si>
    <t>Tourinform Eger Idegenforgalmi Információs Iroda</t>
  </si>
  <si>
    <t>I/21</t>
  </si>
  <si>
    <t>Idegenforgalmi szolgáltatás</t>
  </si>
  <si>
    <t>II/11</t>
  </si>
  <si>
    <t>Idegenforgalmi, kulturális rendezvények</t>
  </si>
  <si>
    <t>II/12</t>
  </si>
  <si>
    <t>Nemzetközi kapcsolatok</t>
  </si>
  <si>
    <t>II/14</t>
  </si>
  <si>
    <t>Turisztikai táblák üzembehelyezése</t>
  </si>
  <si>
    <t>II/165</t>
  </si>
  <si>
    <t>Termálfürdő fejlesztés</t>
  </si>
  <si>
    <t>II/167</t>
  </si>
  <si>
    <t>Megvalósíthatósági tanulmány borospincék rehabilitációjához</t>
  </si>
  <si>
    <t>II/178</t>
  </si>
  <si>
    <t>Vármúzeum támogatása</t>
  </si>
  <si>
    <t>V/18</t>
  </si>
  <si>
    <t>Kopcsik Múzeum létrehozásához támogatás</t>
  </si>
  <si>
    <t>V/28</t>
  </si>
  <si>
    <t>2003-2004. évi turisztikai pályázatokhoz biztosított tartalék</t>
  </si>
  <si>
    <t>VII/25</t>
  </si>
  <si>
    <t>Autós marketing akció tartaléka</t>
  </si>
  <si>
    <t>VII/31</t>
  </si>
  <si>
    <t>Borút Egyesület tagdíj</t>
  </si>
  <si>
    <t>II/54</t>
  </si>
  <si>
    <t>Bródy szobor környezetének kialakítása</t>
  </si>
  <si>
    <t>II/82</t>
  </si>
  <si>
    <t>Beközlekedő utak, üdvözlő táblák</t>
  </si>
  <si>
    <t>II/91</t>
  </si>
  <si>
    <t>Holocaust emlékmű</t>
  </si>
  <si>
    <t>II/206</t>
  </si>
  <si>
    <t>Szépasszonyvölgy szabadtéri színpad villany</t>
  </si>
  <si>
    <t>II/212</t>
  </si>
  <si>
    <t>Autós marketing</t>
  </si>
  <si>
    <t>II/213</t>
  </si>
  <si>
    <t>Eger város és környékének turisztikai helyzetelemzése</t>
  </si>
  <si>
    <t>II/222</t>
  </si>
  <si>
    <t>ÉMO Idegenforgalmi és Gazd. Fejl. Kht.</t>
  </si>
  <si>
    <t>II/304</t>
  </si>
  <si>
    <t>Egri Vármúzeum pályázatához önerő biztosítása</t>
  </si>
  <si>
    <t>V/43</t>
  </si>
  <si>
    <t>Kereskedelem és idegenforgalom összesen</t>
  </si>
  <si>
    <t>VII.</t>
  </si>
  <si>
    <t>Igazgatás, rend- és jogbiztonság</t>
  </si>
  <si>
    <t>Hivatásos Önkormányzati Tűzoltóság</t>
  </si>
  <si>
    <t>I/20</t>
  </si>
  <si>
    <t>Eger és Körzete Önkormányzatainak Igazgatási Társulása</t>
  </si>
  <si>
    <t>I/22/2</t>
  </si>
  <si>
    <t>Polgárvédelmi tevékenység</t>
  </si>
  <si>
    <t>II/23</t>
  </si>
  <si>
    <t>Önkormányzati igazgatási tevékenység</t>
  </si>
  <si>
    <t>II/24</t>
  </si>
  <si>
    <t>Önkormányzati vagyonbiztosítás</t>
  </si>
  <si>
    <t>II/25</t>
  </si>
  <si>
    <t>Internet szolgáltatás</t>
  </si>
  <si>
    <t>II/27</t>
  </si>
  <si>
    <t>Országgyűlési Képviselő Iroda működtetése</t>
  </si>
  <si>
    <t>II/33</t>
  </si>
  <si>
    <t>Körzeti igazgatási feladatok</t>
  </si>
  <si>
    <t>II/34</t>
  </si>
  <si>
    <t>Informatikai oktatás, képzés</t>
  </si>
  <si>
    <t>II/36</t>
  </si>
  <si>
    <t>Körzeti Alap</t>
  </si>
  <si>
    <t>II/48</t>
  </si>
  <si>
    <t>Városháza belső felújítása</t>
  </si>
  <si>
    <t>II/75</t>
  </si>
  <si>
    <t>Polgármesteri Hivatal informatikai fejlesztés</t>
  </si>
  <si>
    <t>II/163</t>
  </si>
  <si>
    <t>Ingatlanvásárláshoz kapcsolódó átalakítás</t>
  </si>
  <si>
    <t>II/164</t>
  </si>
  <si>
    <t>Üdülő vásárlás</t>
  </si>
  <si>
    <t>II/184</t>
  </si>
  <si>
    <t>Polgármesteri Hivatal felhalmozási kiadásai</t>
  </si>
  <si>
    <t>II/187</t>
  </si>
  <si>
    <t>Cigány Kisebbségi Önkormányzat</t>
  </si>
  <si>
    <t>IV/1</t>
  </si>
  <si>
    <t>Egri Görög Önkormányzat</t>
  </si>
  <si>
    <t>IV/2</t>
  </si>
  <si>
    <t>Lengyel Kisebbségi Önkormányzat</t>
  </si>
  <si>
    <t>IV/3</t>
  </si>
  <si>
    <t>Egri Városi Rendőrkapitányság támogatása</t>
  </si>
  <si>
    <t>V/4</t>
  </si>
  <si>
    <t>Egri Polgárőrség támogatása</t>
  </si>
  <si>
    <t>V/11</t>
  </si>
  <si>
    <t>Hivatásos Önkormányzati Tűzoltóság kommunikációs és ügyeleti rendszerének korszerűsítéséhez önrész</t>
  </si>
  <si>
    <t>V/23</t>
  </si>
  <si>
    <t>Felnémeti Polgárőrség támogatása</t>
  </si>
  <si>
    <t>V/26</t>
  </si>
  <si>
    <t>Arculat és PR elemek</t>
  </si>
  <si>
    <t>II/52</t>
  </si>
  <si>
    <t>Európai Parlament tagjainak választása</t>
  </si>
  <si>
    <t>II/58</t>
  </si>
  <si>
    <t>Országos Népszavazás</t>
  </si>
  <si>
    <t>II/64</t>
  </si>
  <si>
    <t>Tűzoltóság vizesblokk felújítása</t>
  </si>
  <si>
    <t>II/86</t>
  </si>
  <si>
    <t>Polgármesteri Hivatas felújításának kiadása</t>
  </si>
  <si>
    <t>II/87</t>
  </si>
  <si>
    <t>Ingatlan vásárláshoz kapcsolódó átadás</t>
  </si>
  <si>
    <t>II/99</t>
  </si>
  <si>
    <t>Okmányiroda felhalmozási kiadásai</t>
  </si>
  <si>
    <t>II/219</t>
  </si>
  <si>
    <t>Komplex  Elektronikus Közigazgatási Rendszer</t>
  </si>
  <si>
    <t>II/226</t>
  </si>
  <si>
    <t>Tűzoltógépjármű pályázat önrész</t>
  </si>
  <si>
    <t>V/31</t>
  </si>
  <si>
    <t>Gyermek és Ifjúságvédelmi Szövetség Heves Megyei Szervezetének Regionális bűnmegelőzési konferencia megrendezéséhez támogatás</t>
  </si>
  <si>
    <t>V/52</t>
  </si>
  <si>
    <t>Igazgatás, rend- és jogbiztonság összesen</t>
  </si>
  <si>
    <t>VIII.</t>
  </si>
  <si>
    <t>Városgazdálkodás és városüzemeltetés</t>
  </si>
  <si>
    <t>Eger és Körzete Kistérségi Területfejlesztési Önkormányzati Társulás</t>
  </si>
  <si>
    <t>I/22/1</t>
  </si>
  <si>
    <t>Parkfenntartás</t>
  </si>
  <si>
    <t>II/1</t>
  </si>
  <si>
    <t>Köztisztaság</t>
  </si>
  <si>
    <t>II/2</t>
  </si>
  <si>
    <t>Közutak, hidak üzemeltetése</t>
  </si>
  <si>
    <t>II/3</t>
  </si>
  <si>
    <t>Települési vízellátás</t>
  </si>
  <si>
    <t>II/4</t>
  </si>
  <si>
    <t>Közvilágítás</t>
  </si>
  <si>
    <t>II/5</t>
  </si>
  <si>
    <t>Egyéb városüzemeltetési feladatok</t>
  </si>
  <si>
    <t>II/6</t>
  </si>
  <si>
    <t>Vízrendezés, vízelvezetés</t>
  </si>
  <si>
    <t>II/7</t>
  </si>
  <si>
    <t>Temetési szolgáltatás</t>
  </si>
  <si>
    <t>II/8</t>
  </si>
  <si>
    <t>Közterületfelügyelet</t>
  </si>
  <si>
    <t>II/9</t>
  </si>
  <si>
    <t>Átmeneti állati tetem gyűjtőhely üzemeltetése, ebtelep működtetése</t>
  </si>
  <si>
    <t>II/10</t>
  </si>
  <si>
    <t>Munkanélküliek egyéb önkormányzati foglalkoztatása</t>
  </si>
  <si>
    <t>II/29/12</t>
  </si>
  <si>
    <t>Eboltás</t>
  </si>
  <si>
    <t>II/32</t>
  </si>
  <si>
    <t>Környezetvédelmi feladatok</t>
  </si>
  <si>
    <t>II/39</t>
  </si>
  <si>
    <t>Önkormányzati Tervtanács</t>
  </si>
  <si>
    <t>II/40</t>
  </si>
  <si>
    <t>INNTEK KHT</t>
  </si>
  <si>
    <t>II/43</t>
  </si>
  <si>
    <t>Gazdaságfejlesztési koncepció</t>
  </si>
  <si>
    <t>II/44</t>
  </si>
  <si>
    <t>Rágcsálóirtás</t>
  </si>
  <si>
    <t>II/46</t>
  </si>
  <si>
    <t>Közmunka program</t>
  </si>
  <si>
    <t>II/47</t>
  </si>
  <si>
    <t>Balesetveszély és azonnali beavatkozást igénylő esetek</t>
  </si>
  <si>
    <t>II/71</t>
  </si>
  <si>
    <t>Intézmények tervszerű kisfelújítása</t>
  </si>
  <si>
    <t>II/72</t>
  </si>
  <si>
    <t>Tervezés, előkészítés</t>
  </si>
  <si>
    <t>II/73</t>
  </si>
  <si>
    <t>Akadálymentes közlekedés</t>
  </si>
  <si>
    <t>II/74</t>
  </si>
  <si>
    <t>Csapadékvíz rendezési feladatok</t>
  </si>
  <si>
    <t>II/77</t>
  </si>
  <si>
    <t>Járdák, parkolók felújítása</t>
  </si>
  <si>
    <t>II/78</t>
  </si>
  <si>
    <t>Játszótér felújítás</t>
  </si>
  <si>
    <t>II/79</t>
  </si>
  <si>
    <t>Útfelújítások</t>
  </si>
  <si>
    <t>II/80</t>
  </si>
  <si>
    <t>Szabályozási terv és helyi építési szabályzat</t>
  </si>
  <si>
    <t>II/152</t>
  </si>
  <si>
    <t>Városi szerkezeti terv</t>
  </si>
  <si>
    <t>II/153</t>
  </si>
  <si>
    <t>Pince és partfal veszélyelhárítás</t>
  </si>
  <si>
    <t>II/154</t>
  </si>
  <si>
    <t>Útberuházások</t>
  </si>
  <si>
    <t>II/155</t>
  </si>
  <si>
    <t>Egerszalóki csere erdősítés</t>
  </si>
  <si>
    <t>II/156</t>
  </si>
  <si>
    <t>Egerszalóki völgyfeltáró út</t>
  </si>
  <si>
    <t>II/157</t>
  </si>
  <si>
    <t>34.</t>
  </si>
  <si>
    <t>II/158</t>
  </si>
  <si>
    <t>35.</t>
  </si>
  <si>
    <t>Urnafal és urnasírhely építés</t>
  </si>
  <si>
    <t>II/159</t>
  </si>
  <si>
    <t>36.</t>
  </si>
  <si>
    <t>Almagyar dombon víztározó létesítése</t>
  </si>
  <si>
    <t>II/162</t>
  </si>
  <si>
    <t>37.</t>
  </si>
  <si>
    <t>Iparosított technológiával épült lakóépületek energiatakarékos rekonstrukciója</t>
  </si>
  <si>
    <t>II/166</t>
  </si>
  <si>
    <t>38.</t>
  </si>
  <si>
    <t>Nagylapos területfejlesztés</t>
  </si>
  <si>
    <t>II/169</t>
  </si>
  <si>
    <t>39.</t>
  </si>
  <si>
    <t>Ipari területek tömegközlekedése és csapadékvíz elvezetése</t>
  </si>
  <si>
    <t>II/172</t>
  </si>
  <si>
    <t>40.</t>
  </si>
  <si>
    <t>Szent Miklós városrész rehabilitációja</t>
  </si>
  <si>
    <t>II/173</t>
  </si>
  <si>
    <t>41.</t>
  </si>
  <si>
    <t>Hulladékgazdálkodási terv készítése</t>
  </si>
  <si>
    <t>II/174</t>
  </si>
  <si>
    <t>42.</t>
  </si>
  <si>
    <t>Köztéri alkotás vásárlása</t>
  </si>
  <si>
    <t>II/175</t>
  </si>
  <si>
    <t>43.</t>
  </si>
  <si>
    <t>Város a város alatt új koncepciója</t>
  </si>
  <si>
    <t>II/177</t>
  </si>
  <si>
    <t>44.</t>
  </si>
  <si>
    <t>Homok úti külterületi rész út és csapadékvíz terve</t>
  </si>
  <si>
    <t>II/179</t>
  </si>
  <si>
    <t>45.</t>
  </si>
  <si>
    <t>BOSCH letelepedésével összefüggő beruházási kiadások</t>
  </si>
  <si>
    <t>II/180</t>
  </si>
  <si>
    <t>46.</t>
  </si>
  <si>
    <t>Farkasvölgyi-árok nyomvonaláthelyezés</t>
  </si>
  <si>
    <t>II/181</t>
  </si>
  <si>
    <t>47.</t>
  </si>
  <si>
    <t>Liszt Ferenc tér parképítés</t>
  </si>
  <si>
    <t>II/182</t>
  </si>
  <si>
    <t>48.</t>
  </si>
  <si>
    <t>Érsekkerti bejárat átalakítása</t>
  </si>
  <si>
    <t>II/183</t>
  </si>
  <si>
    <t>49.</t>
  </si>
  <si>
    <t>Minorita templom és Városháza közötti csapadékvíz elvezetés</t>
  </si>
  <si>
    <t>II/185</t>
  </si>
  <si>
    <t>50.</t>
  </si>
  <si>
    <t>Béke telep rehabilitációja pályázati önrésze</t>
  </si>
  <si>
    <t>II/188</t>
  </si>
  <si>
    <t>51.</t>
  </si>
  <si>
    <t>Bérlakás visszaadással kapcsolatos kiadások</t>
  </si>
  <si>
    <t>II/251</t>
  </si>
  <si>
    <t>52.</t>
  </si>
  <si>
    <t>Vagyoni jellegű kiadások I.</t>
  </si>
  <si>
    <t>II/252</t>
  </si>
  <si>
    <t>53.</t>
  </si>
  <si>
    <t>Bérbeadott ingatlanokkal kapcsolatos kiadások</t>
  </si>
  <si>
    <t>II/253</t>
  </si>
  <si>
    <t>54.</t>
  </si>
  <si>
    <t>Bérlakásértékesítéssel kapcsolatos kiadások</t>
  </si>
  <si>
    <t>II/254</t>
  </si>
  <si>
    <t>55.</t>
  </si>
  <si>
    <t>Nem lakás céljára szolgáló helyiségek visszaadásával kapcsolatos kiadások</t>
  </si>
  <si>
    <t>II/255</t>
  </si>
  <si>
    <t>56.</t>
  </si>
  <si>
    <t>Ingatlancserével kapcsolatos kiadások</t>
  </si>
  <si>
    <t>II/256</t>
  </si>
  <si>
    <t>57.</t>
  </si>
  <si>
    <t>Vagyoni jellegű kiadások II.</t>
  </si>
  <si>
    <t>II/257</t>
  </si>
  <si>
    <t>58.</t>
  </si>
  <si>
    <t>Iparfejlesztéshez területvásárlás</t>
  </si>
  <si>
    <t>II/259</t>
  </si>
  <si>
    <t>59.</t>
  </si>
  <si>
    <t>INNTEK KHT üzletrész vásárlás</t>
  </si>
  <si>
    <t>II/300</t>
  </si>
  <si>
    <t>60.</t>
  </si>
  <si>
    <t>Unicornis Alapítványtól Városgondozás Kft üzletrész vásárlás</t>
  </si>
  <si>
    <t>II/301</t>
  </si>
  <si>
    <t>61.</t>
  </si>
  <si>
    <t>Egyéb üzletrész vásárlás</t>
  </si>
  <si>
    <t>II/302</t>
  </si>
  <si>
    <t>62.</t>
  </si>
  <si>
    <t>Hulladékgazdálkodási Társulás működési kiadásai</t>
  </si>
  <si>
    <t>III/1</t>
  </si>
  <si>
    <t>63.</t>
  </si>
  <si>
    <t>Környezetvédelmi és természetvédelmi támogatások</t>
  </si>
  <si>
    <t>V/5/1</t>
  </si>
  <si>
    <t>64.</t>
  </si>
  <si>
    <t>Megyei Területfejlesztési Tanács működésének támogatása</t>
  </si>
  <si>
    <t>V/6</t>
  </si>
  <si>
    <t>65.</t>
  </si>
  <si>
    <t>Önerős közműtámogatás</t>
  </si>
  <si>
    <t>V/8</t>
  </si>
  <si>
    <t>66.</t>
  </si>
  <si>
    <t>Települési folyékony hulladék ártalmatlanításának támogatása</t>
  </si>
  <si>
    <t>V/16</t>
  </si>
  <si>
    <t>67.</t>
  </si>
  <si>
    <t>Heves Megyei Vízmű Rt támogatása</t>
  </si>
  <si>
    <t>V/19</t>
  </si>
  <si>
    <t>68.</t>
  </si>
  <si>
    <t>Városgondozás Kft működési támogatása</t>
  </si>
  <si>
    <t>V/24</t>
  </si>
  <si>
    <t>69.</t>
  </si>
  <si>
    <t>"Felnémeti Temetőért Alapítvány" támogatása</t>
  </si>
  <si>
    <t>V/27</t>
  </si>
  <si>
    <t>70.</t>
  </si>
  <si>
    <t>Szennyvíztisztító telep fejlesztéséhez kapcsolódó hitel törlesztése</t>
  </si>
  <si>
    <t>71.</t>
  </si>
  <si>
    <t>Szennyvíztisztító telep fejlesztéséhez kapcsolódó hitel kamata</t>
  </si>
  <si>
    <t>VI/2/1</t>
  </si>
  <si>
    <t>72.</t>
  </si>
  <si>
    <t>Vagyoni bevételekhez kapcsolódó tartalék</t>
  </si>
  <si>
    <t>VII/4</t>
  </si>
  <si>
    <t>73.</t>
  </si>
  <si>
    <t>Vis maior tartaléka</t>
  </si>
  <si>
    <t>VII/6</t>
  </si>
  <si>
    <t>74.</t>
  </si>
  <si>
    <t>Közcélú foglalkoztatás tartaléka</t>
  </si>
  <si>
    <t>VII/20</t>
  </si>
  <si>
    <t>75.</t>
  </si>
  <si>
    <t>Iparosított technológiával épült lakóépületek energiatakarékos rekonstrukciójának tartaléka</t>
  </si>
  <si>
    <t>VII/27</t>
  </si>
  <si>
    <t>76.</t>
  </si>
  <si>
    <t>Köztéri alkotás vásárlásának tartaléka</t>
  </si>
  <si>
    <t>VII/28</t>
  </si>
  <si>
    <t>77.</t>
  </si>
  <si>
    <t>Iparfejlesztéshez kapcsolódó közműépítés tartaléka</t>
  </si>
  <si>
    <t>VII/29</t>
  </si>
  <si>
    <t>78.</t>
  </si>
  <si>
    <t>Iparfejlesztéshez kapcsolódó vagyoni kiadás tartaléka</t>
  </si>
  <si>
    <t>VII/30</t>
  </si>
  <si>
    <t>79.</t>
  </si>
  <si>
    <t>Hatósági bontások</t>
  </si>
  <si>
    <t>II/49</t>
  </si>
  <si>
    <t>80.</t>
  </si>
  <si>
    <t>Bródy u. Foglár u. és Domus lépcső felújítás</t>
  </si>
  <si>
    <t>II/84</t>
  </si>
  <si>
    <t>81.</t>
  </si>
  <si>
    <t>Ebtelep kerítés felújítás</t>
  </si>
  <si>
    <t>II/89</t>
  </si>
  <si>
    <t>82.</t>
  </si>
  <si>
    <t>Parkfelújítás, virágosítás</t>
  </si>
  <si>
    <t>II/90</t>
  </si>
  <si>
    <t>83.</t>
  </si>
  <si>
    <t>Egészségház u. zöldfelület</t>
  </si>
  <si>
    <t>II/92</t>
  </si>
  <si>
    <t>84.</t>
  </si>
  <si>
    <t>Dobó tér parkfelújítás</t>
  </si>
  <si>
    <t>II/94</t>
  </si>
  <si>
    <t>85.</t>
  </si>
  <si>
    <t>Érsekkert bejárat barokk kapu</t>
  </si>
  <si>
    <t>II/95</t>
  </si>
  <si>
    <t>86.</t>
  </si>
  <si>
    <t>Bazilika lépcső felújítás</t>
  </si>
  <si>
    <t>II/96</t>
  </si>
  <si>
    <t>87.</t>
  </si>
  <si>
    <t>Petőfi u. járda felújítás</t>
  </si>
  <si>
    <t>II/97</t>
  </si>
  <si>
    <t>88.</t>
  </si>
  <si>
    <t>Érsekkert parkfelújítás</t>
  </si>
  <si>
    <t>II/100</t>
  </si>
  <si>
    <t>89.</t>
  </si>
  <si>
    <t>Zöldfelület felújítás</t>
  </si>
  <si>
    <t>II/101</t>
  </si>
  <si>
    <t>90.</t>
  </si>
  <si>
    <t>Csokonai úti járdaépítés</t>
  </si>
  <si>
    <t>II/193</t>
  </si>
  <si>
    <t>91.</t>
  </si>
  <si>
    <t>Buszöböl, buszmegálló létesítése</t>
  </si>
  <si>
    <t>II/194</t>
  </si>
  <si>
    <t>92.</t>
  </si>
  <si>
    <t>Érsek utca díszburkolat</t>
  </si>
  <si>
    <t>II/198</t>
  </si>
  <si>
    <t>93.</t>
  </si>
  <si>
    <t>Déli iparterület szennyvízcsatorna tervezés, építés</t>
  </si>
  <si>
    <t>II/201</t>
  </si>
  <si>
    <t>94.</t>
  </si>
  <si>
    <t>Pozsonyi u.-i játszótér építése</t>
  </si>
  <si>
    <t>II/202</t>
  </si>
  <si>
    <t>95.</t>
  </si>
  <si>
    <t>Kerékpárút építés</t>
  </si>
  <si>
    <t>II/203</t>
  </si>
  <si>
    <t>96.</t>
  </si>
  <si>
    <t>Közvilágítás létesítés, korszerűsítés lakossági igények alapján</t>
  </si>
  <si>
    <t>II/204</t>
  </si>
  <si>
    <t>97.</t>
  </si>
  <si>
    <t>Szépasszonyvölgy illemhely és szervízút</t>
  </si>
  <si>
    <t>II/208</t>
  </si>
  <si>
    <t>98.</t>
  </si>
  <si>
    <t>Felnémet városrész rehabilitációja</t>
  </si>
  <si>
    <t>II/211</t>
  </si>
  <si>
    <t>99.</t>
  </si>
  <si>
    <t>Interfruct mellett járdaépítés</t>
  </si>
  <si>
    <t>II/218</t>
  </si>
  <si>
    <t>100.</t>
  </si>
  <si>
    <t>Akadálymentes közlekedés biztosítása</t>
  </si>
  <si>
    <t>II/220</t>
  </si>
  <si>
    <t>101.</t>
  </si>
  <si>
    <t>Szent József gyógypark ill. kapcsolódó helyiség</t>
  </si>
  <si>
    <t>II/223</t>
  </si>
  <si>
    <t>102.</t>
  </si>
  <si>
    <t>Pásztorvölgy játszótér építés</t>
  </si>
  <si>
    <t>II/224</t>
  </si>
  <si>
    <t>103.</t>
  </si>
  <si>
    <t>Kőlyuk u. mentén járdaépítés</t>
  </si>
  <si>
    <t>II/227</t>
  </si>
  <si>
    <t>104.</t>
  </si>
  <si>
    <t>Grőber temető járda építés</t>
  </si>
  <si>
    <t>II/229</t>
  </si>
  <si>
    <t>105.</t>
  </si>
  <si>
    <t>Kertész u. 137. játszótérépítés</t>
  </si>
  <si>
    <t>II/230</t>
  </si>
  <si>
    <t>106.</t>
  </si>
  <si>
    <t>Vizimolnár u. járdaépítés</t>
  </si>
  <si>
    <t>II/231</t>
  </si>
  <si>
    <t>107.</t>
  </si>
  <si>
    <t>Szent József forrás kerítésépítés</t>
  </si>
  <si>
    <t>II/232</t>
  </si>
  <si>
    <t>108.</t>
  </si>
  <si>
    <t>Veres P.-Szövetkezet u. csapadékcsatorna-építés</t>
  </si>
  <si>
    <t>II/233</t>
  </si>
  <si>
    <t>109.</t>
  </si>
  <si>
    <t>Ipolyi u. csapadékcsatorna-építés</t>
  </si>
  <si>
    <t>II/234</t>
  </si>
  <si>
    <t>110.</t>
  </si>
  <si>
    <t>Sertekapu u. 11. sz. ingatlantól induló pinceveszély elhárítás</t>
  </si>
  <si>
    <t>II/235</t>
  </si>
  <si>
    <t>111.</t>
  </si>
  <si>
    <t>Közterületfelügyelet felhalmozási kiadások</t>
  </si>
  <si>
    <t>II/236</t>
  </si>
  <si>
    <t>112.</t>
  </si>
  <si>
    <t>Gyepmesteri telep felhalmozási kiadások</t>
  </si>
  <si>
    <t>II/237</t>
  </si>
  <si>
    <t>113.</t>
  </si>
  <si>
    <t>Városfejlesztő Kft. törzstőke emelés</t>
  </si>
  <si>
    <t>II/303</t>
  </si>
  <si>
    <t>114.</t>
  </si>
  <si>
    <t>115.</t>
  </si>
  <si>
    <t>116.</t>
  </si>
  <si>
    <t>Heves Megyei Vízmű Rt-nek lakossági víz- és csatornaszolgáltatási támogatás</t>
  </si>
  <si>
    <t>V/35</t>
  </si>
  <si>
    <t>117.</t>
  </si>
  <si>
    <t>Vécsey úti iparterület közművesítés támogatása</t>
  </si>
  <si>
    <t>V/39</t>
  </si>
  <si>
    <t>118.</t>
  </si>
  <si>
    <t>Lakossági közműfejlesztés támogatása</t>
  </si>
  <si>
    <t>V/45</t>
  </si>
  <si>
    <t>119.</t>
  </si>
  <si>
    <t>Helyi közforgalmú közlekedés</t>
  </si>
  <si>
    <t>V/51</t>
  </si>
  <si>
    <t>120.</t>
  </si>
  <si>
    <t>Egri Barátnők a Jövőért Egyesület</t>
  </si>
  <si>
    <t>V/58</t>
  </si>
  <si>
    <t>Városgazdálkodás és városüzemeltetés összesen</t>
  </si>
  <si>
    <t>IX.</t>
  </si>
  <si>
    <t>Mezőgazdaság</t>
  </si>
  <si>
    <t>Külterületi utak fenntartása</t>
  </si>
  <si>
    <t>II/28/1</t>
  </si>
  <si>
    <t>Mezőőri szolgálat</t>
  </si>
  <si>
    <t>II/28/2</t>
  </si>
  <si>
    <t>Mezőgazdasági feladatokkal összefüggő egyéb kiadások</t>
  </si>
  <si>
    <t>II/28/3</t>
  </si>
  <si>
    <t>Külterületi illegális szemét eltávolítása</t>
  </si>
  <si>
    <t>II/28/4</t>
  </si>
  <si>
    <t>Bevezető utak kaszálása</t>
  </si>
  <si>
    <t>II/28/5</t>
  </si>
  <si>
    <t>Mezőgazdasághoz kötődő infrastruktúra fejlesztése</t>
  </si>
  <si>
    <t>II/214</t>
  </si>
  <si>
    <t>Mezőgazdaság összesen</t>
  </si>
  <si>
    <t>X.</t>
  </si>
  <si>
    <t>Egyéb</t>
  </si>
  <si>
    <t>ÁFA befizetés</t>
  </si>
  <si>
    <t>II/26</t>
  </si>
  <si>
    <t>Esküvői, névadói szolgáltatás</t>
  </si>
  <si>
    <t>II/35</t>
  </si>
  <si>
    <t>Pályázatok benyújtásával kapcsolatos kiadások</t>
  </si>
  <si>
    <t>II/258</t>
  </si>
  <si>
    <t>Alapítványok és civil szervezetek támogatása</t>
  </si>
  <si>
    <t>V/3</t>
  </si>
  <si>
    <t>Egyéb fejlesztési célú hitel törlesztés 2000. évi</t>
  </si>
  <si>
    <t>Fejlesztési célú hitel törlesztés 2003. évi</t>
  </si>
  <si>
    <t xml:space="preserve">Egyéb fejlesztési célú hitel kamata </t>
  </si>
  <si>
    <t>VI/2/4</t>
  </si>
  <si>
    <t>Általános tartalék</t>
  </si>
  <si>
    <t>VII/1</t>
  </si>
  <si>
    <t>Polgármesteri céltartalék</t>
  </si>
  <si>
    <t>VII/2</t>
  </si>
  <si>
    <t>Címkézett iparűzési adó miatti tartalék</t>
  </si>
  <si>
    <t>VII/3</t>
  </si>
  <si>
    <t>Áremelések miatti céltartalék</t>
  </si>
  <si>
    <t>VII/5</t>
  </si>
  <si>
    <t>Pályázati tartalék</t>
  </si>
  <si>
    <t>VII/22</t>
  </si>
  <si>
    <t>Érdekeltségi alap</t>
  </si>
  <si>
    <t>VII/23</t>
  </si>
  <si>
    <t>Önkormányzati feladatellátáshoz kapcsolódó tartalék</t>
  </si>
  <si>
    <t>VII/33</t>
  </si>
  <si>
    <t>Közalkalmazottak jutalomalapja</t>
  </si>
  <si>
    <t>VII/34</t>
  </si>
  <si>
    <t>Feladatokkal és szerződéssel lekötött</t>
  </si>
  <si>
    <t>VIII/1</t>
  </si>
  <si>
    <t>Egri Kistérség Többcélú Társulása</t>
  </si>
  <si>
    <t>I/23</t>
  </si>
  <si>
    <t>Esküvői, névadói feladatok</t>
  </si>
  <si>
    <t>II/221</t>
  </si>
  <si>
    <t>Levegőszennyezést mérő állomás üzemeltetési támogatása</t>
  </si>
  <si>
    <t>V/5/2</t>
  </si>
  <si>
    <t>Normatív hozzájárulás lemondás miatti tartalék</t>
  </si>
  <si>
    <t>VII/35</t>
  </si>
  <si>
    <t>IX</t>
  </si>
  <si>
    <t>Vállalkozói tevékenység eredményének alaptevékenységre történő visszaforgatása</t>
  </si>
  <si>
    <t>Egyéb összesen</t>
  </si>
  <si>
    <t>KIADÁSOK ÖSSZESEN</t>
  </si>
  <si>
    <r>
      <t xml:space="preserve">Működési költségvetés </t>
    </r>
    <r>
      <rPr>
        <sz val="12"/>
        <rFont val="Times New Roman CE"/>
        <family val="1"/>
      </rPr>
      <t>/1 Előirányzati csoport/</t>
    </r>
  </si>
  <si>
    <r>
      <t xml:space="preserve">Felhalmozási kiadások                                       </t>
    </r>
    <r>
      <rPr>
        <sz val="12"/>
        <rFont val="Times New Roman CE"/>
        <family val="1"/>
      </rPr>
      <t>/2 Előirányzati csoport/</t>
    </r>
  </si>
  <si>
    <r>
      <t>Személyi juttatások</t>
    </r>
    <r>
      <rPr>
        <b/>
        <sz val="8"/>
        <rFont val="Times New Roman CE"/>
        <family val="1"/>
      </rPr>
      <t xml:space="preserve">           </t>
    </r>
    <r>
      <rPr>
        <sz val="8"/>
        <rFont val="Times New Roman CE"/>
        <family val="1"/>
      </rPr>
      <t xml:space="preserve"> /1 Kiemelt előiányzat/</t>
    </r>
  </si>
  <si>
    <r>
      <t>Munkaadókat terhelő járulékok</t>
    </r>
    <r>
      <rPr>
        <b/>
        <sz val="8"/>
        <rFont val="Times New Roman CE"/>
        <family val="1"/>
      </rPr>
      <t xml:space="preserve">                </t>
    </r>
    <r>
      <rPr>
        <sz val="8"/>
        <rFont val="Times New Roman CE"/>
        <family val="1"/>
      </rPr>
      <t xml:space="preserve"> /2 Kiemelt előirányzat/</t>
    </r>
  </si>
  <si>
    <r>
      <t>Dologi kiadások</t>
    </r>
    <r>
      <rPr>
        <b/>
        <sz val="8"/>
        <rFont val="Times New Roman CE"/>
        <family val="1"/>
      </rPr>
      <t xml:space="preserve">          </t>
    </r>
    <r>
      <rPr>
        <sz val="8"/>
        <rFont val="Times New Roman CE"/>
        <family val="1"/>
      </rPr>
      <t>/3 Kiemelt előirányzat/</t>
    </r>
  </si>
  <si>
    <r>
      <t>Ellátottak pénzbeli juttatásai</t>
    </r>
    <r>
      <rPr>
        <sz val="8"/>
        <rFont val="Times New Roman CE"/>
        <family val="1"/>
      </rPr>
      <t xml:space="preserve">          /4 Kiemelt előirányzat/</t>
    </r>
  </si>
  <si>
    <r>
      <t>Egyéb működési célú támogatások, kiadások</t>
    </r>
    <r>
      <rPr>
        <b/>
        <sz val="8"/>
        <rFont val="Times New Roman CE"/>
        <family val="1"/>
      </rPr>
      <t xml:space="preserve">                   /</t>
    </r>
    <r>
      <rPr>
        <sz val="8"/>
        <rFont val="Times New Roman CE"/>
        <family val="1"/>
      </rPr>
      <t>5 Kiemelt előirányzat/</t>
    </r>
  </si>
  <si>
    <r>
      <t>Beruházások</t>
    </r>
    <r>
      <rPr>
        <sz val="8"/>
        <rFont val="Times New Roman CE"/>
        <family val="1"/>
      </rPr>
      <t xml:space="preserve">              /1 Kiemelt előirányzat/</t>
    </r>
  </si>
  <si>
    <r>
      <t>Felújítás</t>
    </r>
    <r>
      <rPr>
        <sz val="8"/>
        <rFont val="Times New Roman CE"/>
        <family val="1"/>
      </rPr>
      <t xml:space="preserve">            /2 Kiemelt előirányzat/</t>
    </r>
  </si>
  <si>
    <r>
      <t>Egyéb felhalmozási kiadások</t>
    </r>
    <r>
      <rPr>
        <sz val="8"/>
        <rFont val="Times New Roman CE"/>
        <family val="1"/>
      </rPr>
      <t xml:space="preserve">                      /3 Kiemelt előirányzat/</t>
    </r>
  </si>
  <si>
    <t>3/a. sz. kimutatás</t>
  </si>
  <si>
    <t>2004. évi előirányzat</t>
  </si>
  <si>
    <t>2004. évi teljesítés</t>
  </si>
  <si>
    <t>Pénzügyi teljesítés százaléka</t>
  </si>
  <si>
    <t>Személyi juttatások (1 kiemelt előirányzat) összesen</t>
  </si>
  <si>
    <t>Munkaadókat terhelő járulékok (2 kiemelt előirányzat) összesen</t>
  </si>
  <si>
    <t>Irodaszer, nyomtatvány beszerzése</t>
  </si>
  <si>
    <t>Könyv, folyóirat, egyéb információhordozó beszerzése</t>
  </si>
  <si>
    <t>Hajtó- és kenőanyag beszerzése</t>
  </si>
  <si>
    <t>Kisértékű tárgyi eszköz, szellemi termék beszerzés</t>
  </si>
  <si>
    <t>Munkaruha - védőruha - védőszemüveg</t>
  </si>
  <si>
    <t>Egyéb készletbeszerzés</t>
  </si>
  <si>
    <t xml:space="preserve">Nem adatátviteli célú távközlési díjak </t>
  </si>
  <si>
    <t>Adatátviteli célú távközlési szolgáltatás</t>
  </si>
  <si>
    <t>Egyéb kommunikációs szolgáltatások</t>
  </si>
  <si>
    <t>Bérleti és lízing díjak</t>
  </si>
  <si>
    <t>Szállítási szolgáltatás</t>
  </si>
  <si>
    <t>Gázenergia-szolgáltatás díja</t>
  </si>
  <si>
    <t>Villamosenergia-szolgáltatás díja</t>
  </si>
  <si>
    <t>Víz- és csatorna díjak</t>
  </si>
  <si>
    <t>Távhő és melegvíz szolgáltatás díja</t>
  </si>
  <si>
    <t>Karbantartási, kisjavítási szolgáltatások kiadásai</t>
  </si>
  <si>
    <t>Egyéb üzemeltetési, fenntartási szolgáltatási kiadások</t>
  </si>
  <si>
    <t>Államháztartás kívülre továbbszámlázott szolgáltatás díja</t>
  </si>
  <si>
    <t>Államháztartás belülre továbbszámlázott szolgáltatás díja</t>
  </si>
  <si>
    <t>Vásárolt közszolgáltatás</t>
  </si>
  <si>
    <t>Vásárolt termékek és szolgáltatások általános forgalmi adója</t>
  </si>
  <si>
    <t>Belföldi kiküldetés</t>
  </si>
  <si>
    <t>Külföldi kiküldetés</t>
  </si>
  <si>
    <t>Reprezentáció</t>
  </si>
  <si>
    <t>Reklám és propaganda kiadások</t>
  </si>
  <si>
    <t>Szellemi tevékenység végzésére kifizetett</t>
  </si>
  <si>
    <t>Egyéb különféle dologi kiadások</t>
  </si>
  <si>
    <t>Egyéb befizetési kötelezettség</t>
  </si>
  <si>
    <t>Munkáltató által fizetett személyi jövedelemadó</t>
  </si>
  <si>
    <t>Nemzetközi tagsági díjak</t>
  </si>
  <si>
    <t>Adók, díjak, egyéb befizetések</t>
  </si>
  <si>
    <t>Dologi kiadások  (3 kiemelt előirányzat) összesen</t>
  </si>
  <si>
    <t>Önkormányzati igazgatási tevékenység (24 címszám 1 alcímszám) összesen</t>
  </si>
  <si>
    <t>3/b. sz. kimutatás</t>
  </si>
  <si>
    <t>Sorszám</t>
  </si>
  <si>
    <t>Hajtó- és kenőanyag beszerzés</t>
  </si>
  <si>
    <t>Kisértékű tárgyi eszköz beszerzése</t>
  </si>
  <si>
    <t>Munkaruha, védőruha</t>
  </si>
  <si>
    <t>Egyéb kommunikációs szolgáltatás</t>
  </si>
  <si>
    <t>Nem adatátviteli célú távközlési díjak</t>
  </si>
  <si>
    <t>Gázenergia szolgáltatás díja</t>
  </si>
  <si>
    <t>Villamosenergia szolgáltatás díja</t>
  </si>
  <si>
    <t>Vásárolt közsolgáltatás</t>
  </si>
  <si>
    <t>Államháztarási kívülre  továbbszámlázott szolgáltatás</t>
  </si>
  <si>
    <t>Egyéb különféle dologi kiadások - dogozók részére okt. képzés</t>
  </si>
  <si>
    <t>Dologi kiadások (3 kiemelt előirányzat) összesen</t>
  </si>
  <si>
    <t>3/c. sz.  kimutatás</t>
  </si>
  <si>
    <t>2004.  évi előirányzat</t>
  </si>
  <si>
    <t>Bérleti és lízingdíjak</t>
  </si>
  <si>
    <t>3/d. sz. kimutatás</t>
  </si>
  <si>
    <t>Kisértékű tárgyi eszköz és szellemi termék</t>
  </si>
  <si>
    <t>Szállítási szolgáltatások</t>
  </si>
  <si>
    <r>
      <t>Körzeti igazgatási feladatok /Városi Gyámhivatal/ 34</t>
    </r>
    <r>
      <rPr>
        <sz val="10"/>
        <rFont val="Times New Roman CE"/>
        <family val="1"/>
      </rPr>
      <t xml:space="preserve"> címszám 1 alcímszám</t>
    </r>
    <r>
      <rPr>
        <b/>
        <sz val="10"/>
        <rFont val="Times New Roman CE"/>
        <family val="1"/>
      </rPr>
      <t xml:space="preserve"> összesen</t>
    </r>
  </si>
  <si>
    <r>
      <t>Körzeti igazgatási feladatok /Építésügyi feladatok/ 34</t>
    </r>
    <r>
      <rPr>
        <sz val="10"/>
        <rFont val="Times New Roman CE"/>
        <family val="1"/>
      </rPr>
      <t xml:space="preserve"> címszám 2 alcímszám</t>
    </r>
    <r>
      <rPr>
        <b/>
        <sz val="10"/>
        <rFont val="Times New Roman CE"/>
        <family val="1"/>
      </rPr>
      <t xml:space="preserve"> összesen</t>
    </r>
  </si>
  <si>
    <r>
      <t>Körzeti igazgatási feladatok /Okmányiroda/ 34</t>
    </r>
    <r>
      <rPr>
        <sz val="10"/>
        <rFont val="Times New Roman CE"/>
        <family val="1"/>
      </rPr>
      <t xml:space="preserve"> címszám 3 alcímszám</t>
    </r>
    <r>
      <rPr>
        <b/>
        <sz val="10"/>
        <rFont val="Times New Roman CE"/>
        <family val="1"/>
      </rPr>
      <t xml:space="preserve"> összesen</t>
    </r>
  </si>
  <si>
    <t xml:space="preserve">4. sz. kimutatás </t>
  </si>
  <si>
    <t>2004. évben kifizetett szociális juttatások részletezése</t>
  </si>
  <si>
    <t>Szociális juttatások megnevezése</t>
  </si>
  <si>
    <t>Juttatásokat igénybevevők száma (fő)</t>
  </si>
  <si>
    <t>2004. évi tényleges kiadás</t>
  </si>
  <si>
    <t>Személyi juttatások</t>
  </si>
  <si>
    <t>Munkaadókat                 terhelő            járulékok</t>
  </si>
  <si>
    <t>Dologi kiadások</t>
  </si>
  <si>
    <t>Egyéb működési                      célú támogatások, kiadások</t>
  </si>
  <si>
    <t>Rendszeres szociális segély</t>
  </si>
  <si>
    <t>Rendszeres gyermekvédelmi támogatás</t>
  </si>
  <si>
    <t>Ápolási díj</t>
  </si>
  <si>
    <t>Közgyógyellátás</t>
  </si>
  <si>
    <t>Időskorúak járadéka</t>
  </si>
  <si>
    <t>Munkanélküliek jövedelempótló támogatása</t>
  </si>
  <si>
    <t>Lakásfenntartási támogatás</t>
  </si>
  <si>
    <t>Átmeneti segély</t>
  </si>
  <si>
    <t>Temetési segély</t>
  </si>
  <si>
    <t>Köztemetés</t>
  </si>
  <si>
    <t>Fürdőszolgáltatás</t>
  </si>
  <si>
    <t>Munkanélküliek rendszeres szociális segélye</t>
  </si>
  <si>
    <t>Rendkívüli gyermekvédelmi támogatás</t>
  </si>
  <si>
    <t>Közlekedési támogatás</t>
  </si>
  <si>
    <t>Városi Ifjúsági Ösztöndíj Alap</t>
  </si>
  <si>
    <t>Bursa Hungarica Felsőoktatási önkormányzati ösztöndíj</t>
  </si>
  <si>
    <t>Adósságkezelési támogatás</t>
  </si>
  <si>
    <t>Szociális juttatások összesen:</t>
  </si>
  <si>
    <t>5. sz. kimutatás</t>
  </si>
  <si>
    <t>Az állami tulajdonból térítésmentesen önkormányzati tulajdonba került lakások elidegenítéséből származó bevételek és azok felhasználása</t>
  </si>
  <si>
    <t>B E V É T E L E K</t>
  </si>
  <si>
    <t>II/15/1</t>
  </si>
  <si>
    <t>Önkormányzati lakásértékesítés</t>
  </si>
  <si>
    <t>II/16/1-ből</t>
  </si>
  <si>
    <t>Telekértékesítésből</t>
  </si>
  <si>
    <t>II/14/12</t>
  </si>
  <si>
    <t>Közműfejlesztéshez hozzájárulás - Pásztorvögyi program</t>
  </si>
  <si>
    <t>V/2/23</t>
  </si>
  <si>
    <t>Gazdasági Minisztériumtól pályázati pénz 15 lakás</t>
  </si>
  <si>
    <t>V/2/12</t>
  </si>
  <si>
    <t>Oktatási Minuisztériumtól pályázati pénz  69 lakás</t>
  </si>
  <si>
    <t>IX/1/1</t>
  </si>
  <si>
    <t>II/9/4-ből</t>
  </si>
  <si>
    <t>Iparűzési adó bevételből támogatás megelőlegezése</t>
  </si>
  <si>
    <t>IX/3</t>
  </si>
  <si>
    <t>2001. évi pénzmaradvány</t>
  </si>
  <si>
    <t>II/5/1-ből</t>
  </si>
  <si>
    <t>Kiszámlázott termékek, szolgáltatások ÁFA-ja</t>
  </si>
  <si>
    <t>II/7/3</t>
  </si>
  <si>
    <t>Bérlakásért. bankszámlákkal kapcsolatos kamatbevétel</t>
  </si>
  <si>
    <t>Bevételek összesen:</t>
  </si>
  <si>
    <t>K I A D Á S O K</t>
  </si>
  <si>
    <t>Fejezet/ Címszám/Alcímszám</t>
  </si>
  <si>
    <t>Bérlakásért. kapcsolatos kiadások</t>
  </si>
  <si>
    <t>Fiatalok lakáshoz jutásának tám.</t>
  </si>
  <si>
    <t>II/209/2</t>
  </si>
  <si>
    <t>Pozsonyi u. IV. ütem - 4 0 db garzon és 29 db fecskeház</t>
  </si>
  <si>
    <t>II/209/1</t>
  </si>
  <si>
    <t>Pozsonyi u. 15 db bérlakás</t>
  </si>
  <si>
    <t>Kiadások összesen:</t>
  </si>
  <si>
    <t>585.447 eFt</t>
  </si>
  <si>
    <t>491.598 eFt</t>
  </si>
  <si>
    <t>2004. évi pénzmaradvány:</t>
  </si>
  <si>
    <t>93.849 eFt</t>
  </si>
  <si>
    <t>6. sz. kimutatás</t>
  </si>
  <si>
    <t>Nonprofit szervezetek 2004. évi támogatása</t>
  </si>
  <si>
    <t>Adatok forintban</t>
  </si>
  <si>
    <t>Szervezet megnevezése</t>
  </si>
  <si>
    <t>Támogatás összege</t>
  </si>
  <si>
    <t>Alapítványok működési támogatása</t>
  </si>
  <si>
    <t>"A Közgazdasági Szakoktatásért" Alapítvány</t>
  </si>
  <si>
    <t>"Felelős vagy a rózsádért" Óvodásokért" Alapítvány</t>
  </si>
  <si>
    <t>"Gyermekkert" Nagyváradi Úti Óvodásokért Alapítvány</t>
  </si>
  <si>
    <t>"Napsütésben" Köztársaság téri óvodásokért Alapítvány</t>
  </si>
  <si>
    <t>"Pásztorvölgyi Iskoláért" Alapítvány</t>
  </si>
  <si>
    <t>"Zenede" Egri Zeneiskoláért Alapítvány</t>
  </si>
  <si>
    <t>212.sz. Bornemissza Cserkész Alapítvány</t>
  </si>
  <si>
    <t>ABACUS, az Informatikai és Matemetikai Oktatásért és Kutatásért Közhasznú Alapítvány</t>
  </si>
  <si>
    <t>Agria Vegyes Eger Kóruskulturájáért Alapítvány</t>
  </si>
  <si>
    <t>Alapítvány a Hunyadi Mátyás Általános Iskoláért</t>
  </si>
  <si>
    <t>Állatokat Védjük Együtt Alapítvány</t>
  </si>
  <si>
    <t>Baba-Mama Szabadidő és Életmód Alapítvány</t>
  </si>
  <si>
    <t>Böl-Csibe Alapítvány</t>
  </si>
  <si>
    <t>Caritas Hungarika Eger Alapítvány</t>
  </si>
  <si>
    <t>Cifrapalota Alapítvány</t>
  </si>
  <si>
    <t>Cives Pro Urbe Alapítvány</t>
  </si>
  <si>
    <t>Cytológiai és szövettani diagnosztika fejlesztésével a rák megelőzéséért Alapítvány</t>
  </si>
  <si>
    <t>Deák Ferenc Általános Iskoláért és Tanulóért Alapítvány</t>
  </si>
  <si>
    <t>Educatio Agriensis Alapítvány</t>
  </si>
  <si>
    <t>Eger és Környéke Tűzvédelméért Alapítvány</t>
  </si>
  <si>
    <t>Eger Intelligens Város Heves Intelligens megye Alapítvány</t>
  </si>
  <si>
    <t>Eger Kosárlabdasportjának Utánpótlásáért Alapítvány</t>
  </si>
  <si>
    <t>Eger Város Játszótereiért Alapítvány</t>
  </si>
  <si>
    <t>Egri Atlétikáért Alapítvány</t>
  </si>
  <si>
    <t>Egri Autista  Alapítvány</t>
  </si>
  <si>
    <t>Egri Civitan Club Alapítvány</t>
  </si>
  <si>
    <t>Egri Családsegítő Alapítvány</t>
  </si>
  <si>
    <t>Egri Leukémiás és Daganatos és Immunhiányos Gyermekekért</t>
  </si>
  <si>
    <t>Egri Norma Alapítvány</t>
  </si>
  <si>
    <t>Egri Szociális Otthonért  Alapítvány</t>
  </si>
  <si>
    <t>Egri Tehetségek az Olimpiára Alapítvány</t>
  </si>
  <si>
    <t>Egri Waldorf Alapítvány</t>
  </si>
  <si>
    <t>Életminőségért Környezetvédelmi  Alapítvány</t>
  </si>
  <si>
    <t>EMJV Oktatási Közalapítványa</t>
  </si>
  <si>
    <t>Ételt az Életért Alapítvány</t>
  </si>
  <si>
    <t>Felnémet Kulturájáért Alapítvány</t>
  </si>
  <si>
    <t>Felnémeti Temetőért Alapítvány</t>
  </si>
  <si>
    <t>Fenomén Közhasznú Alapítvány</t>
  </si>
  <si>
    <t>Forrás Alapítvány</t>
  </si>
  <si>
    <t>Gárdonyi Géza Színházért Alapítvány</t>
  </si>
  <si>
    <t>Gmsz Alapítvány</t>
  </si>
  <si>
    <t>Heves Megyei Judó Sportért Alapítvány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</si>
</sst>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\ ###\ ###"/>
    <numFmt numFmtId="165" formatCode="#\ ###\ ##0"/>
    <numFmt numFmtId="166" formatCode="#\ ##0\ \ "/>
    <numFmt numFmtId="167" formatCode="0.00,%"/>
    <numFmt numFmtId="168" formatCode="0.0%"/>
    <numFmt numFmtId="169" formatCode="#,###,###"/>
    <numFmt numFmtId="170" formatCode="#.0\ ###\ ###"/>
    <numFmt numFmtId="171" formatCode="###\ ###"/>
    <numFmt numFmtId="172" formatCode="###\ ###\ ###"/>
    <numFmt numFmtId="173" formatCode="0.000%"/>
    <numFmt numFmtId="174" formatCode="0.0000%"/>
    <numFmt numFmtId="175" formatCode="_-* #,##0.0\ &quot;Ft&quot;_-;\-* #,##0.0\ &quot;Ft&quot;_-;_-* &quot;-&quot;??\ &quot;Ft&quot;_-;_-@_-"/>
    <numFmt numFmtId="176" formatCode="_-* #,##0\ &quot;Ft&quot;_-;\-* #,##0\ &quot;Ft&quot;_-;_-* &quot;-&quot;??\ &quot;Ft&quot;_-;_-@_-"/>
    <numFmt numFmtId="177" formatCode="#,##0\ _F_t"/>
    <numFmt numFmtId="178" formatCode="#,##0.000"/>
    <numFmt numFmtId="179" formatCode="_-* #,##0.00\ &quot;EUR&quot;_-;\-* #,##0.00\ &quot;EUR&quot;_-;_-* &quot;-&quot;??\ &quot;EUR&quot;_-;_-@_-"/>
    <numFmt numFmtId="180" formatCode="0.000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#\ ###\ ###\ \ "/>
    <numFmt numFmtId="190" formatCode="#\ ###\ ##0\ \ "/>
    <numFmt numFmtId="191" formatCode="0.0\ %"/>
    <numFmt numFmtId="192" formatCode="0\ %"/>
    <numFmt numFmtId="193" formatCode="#\ ###\ ##0.0"/>
    <numFmt numFmtId="194" formatCode="###,###"/>
    <numFmt numFmtId="195" formatCode="###,###,###"/>
    <numFmt numFmtId="196" formatCode="&quot;Igen&quot;;&quot;Igen&quot;;&quot;Nem&quot;"/>
    <numFmt numFmtId="197" formatCode="&quot;Igaz&quot;;&quot;Igaz&quot;;&quot;Hamis&quot;"/>
    <numFmt numFmtId="198" formatCode="&quot;Be&quot;;&quot;Be&quot;;&quot;Ki&quot;"/>
    <numFmt numFmtId="199" formatCode="#,##0.0"/>
    <numFmt numFmtId="200" formatCode="##\ ###\ ##0"/>
    <numFmt numFmtId="201" formatCode="0.00\ %"/>
    <numFmt numFmtId="202" formatCode="#,##0\ &quot;Ft&quot;"/>
    <numFmt numFmtId="203" formatCode="0.0"/>
    <numFmt numFmtId="204" formatCode="[$-40E]yyyy\.\ mmmm\ d\."/>
    <numFmt numFmtId="205" formatCode="#,##0;[Red]#,##0"/>
  </numFmts>
  <fonts count="54">
    <font>
      <sz val="10"/>
      <name val="Times New Roman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0"/>
    </font>
    <font>
      <sz val="12"/>
      <name val="Times New Roman"/>
      <family val="0"/>
    </font>
    <font>
      <sz val="15.75"/>
      <name val="Times New Roman"/>
      <family val="0"/>
    </font>
    <font>
      <sz val="15"/>
      <name val="Times New Roman"/>
      <family val="0"/>
    </font>
    <font>
      <sz val="10"/>
      <name val="H-Times New Roman"/>
      <family val="0"/>
    </font>
    <font>
      <sz val="10"/>
      <name val="Times New Roman CE"/>
      <family val="1"/>
    </font>
    <font>
      <sz val="10"/>
      <color indexed="48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color indexed="8"/>
      <name val="Times New Roman CE"/>
      <family val="1"/>
    </font>
    <font>
      <sz val="10"/>
      <color indexed="12"/>
      <name val="Times New Roman CE"/>
      <family val="1"/>
    </font>
    <font>
      <b/>
      <sz val="10"/>
      <name val="Times New Roman CE"/>
      <family val="1"/>
    </font>
    <font>
      <b/>
      <sz val="10"/>
      <color indexed="12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10"/>
      <color indexed="48"/>
      <name val="Times New Roman CE"/>
      <family val="1"/>
    </font>
    <font>
      <b/>
      <sz val="15"/>
      <name val="Times New Roman CE"/>
      <family val="1"/>
    </font>
    <font>
      <sz val="10"/>
      <name val="Arial CE"/>
      <family val="0"/>
    </font>
    <font>
      <sz val="10"/>
      <color indexed="49"/>
      <name val="Times New Roman CE"/>
      <family val="1"/>
    </font>
    <font>
      <b/>
      <sz val="12"/>
      <name val="H-Times New Roman"/>
      <family val="1"/>
    </font>
    <font>
      <sz val="12"/>
      <name val="H-Times New Roman"/>
      <family val="0"/>
    </font>
    <font>
      <b/>
      <sz val="14"/>
      <name val="Times New Roman CE"/>
      <family val="1"/>
    </font>
    <font>
      <u val="single"/>
      <sz val="10"/>
      <color indexed="12"/>
      <name val="H-Times New Roman"/>
      <family val="0"/>
    </font>
    <font>
      <u val="single"/>
      <sz val="10"/>
      <color indexed="36"/>
      <name val="H-Times New Roman"/>
      <family val="0"/>
    </font>
    <font>
      <sz val="10"/>
      <color indexed="32"/>
      <name val="Times New Roman CE"/>
      <family val="1"/>
    </font>
    <font>
      <sz val="11"/>
      <name val="Times New Roman CE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 CE"/>
      <family val="0"/>
    </font>
    <font>
      <b/>
      <sz val="18"/>
      <name val="H-Times New Roman"/>
      <family val="1"/>
    </font>
    <font>
      <b/>
      <sz val="10"/>
      <name val="H-Times New Roman"/>
      <family val="0"/>
    </font>
    <font>
      <b/>
      <sz val="18"/>
      <name val="Times New Roman CE"/>
      <family val="1"/>
    </font>
    <font>
      <b/>
      <sz val="16"/>
      <name val="Times New Roman CE"/>
      <family val="0"/>
    </font>
    <font>
      <b/>
      <u val="single"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 CE"/>
      <family val="1"/>
    </font>
    <font>
      <b/>
      <i/>
      <u val="single"/>
      <sz val="12"/>
      <name val="Times New Roman CE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7" fillId="0" borderId="0">
      <alignment/>
      <protection/>
    </xf>
    <xf numFmtId="165" fontId="11" fillId="0" borderId="0">
      <alignment horizontal="center" vertical="center"/>
      <protection/>
    </xf>
    <xf numFmtId="0" fontId="11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 quotePrefix="1">
      <alignment horizontal="center" vertical="center"/>
    </xf>
    <xf numFmtId="10" fontId="6" fillId="0" borderId="2" xfId="0" applyNumberFormat="1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0" fontId="6" fillId="0" borderId="0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180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3" fontId="0" fillId="0" borderId="4" xfId="0" applyNumberFormat="1" applyFont="1" applyBorder="1" applyAlignment="1">
      <alignment horizontal="right" vertical="center"/>
    </xf>
    <xf numFmtId="1" fontId="0" fillId="0" borderId="4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9" fontId="6" fillId="0" borderId="5" xfId="0" applyNumberFormat="1" applyFont="1" applyBorder="1" applyAlignment="1">
      <alignment horizontal="right" vertical="center"/>
    </xf>
    <xf numFmtId="9" fontId="0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right" vertical="center"/>
    </xf>
    <xf numFmtId="9" fontId="0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0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12" fillId="0" borderId="0" xfId="22" applyNumberFormat="1" applyFont="1" applyFill="1" applyAlignment="1">
      <alignment vertical="center"/>
      <protection/>
    </xf>
    <xf numFmtId="3" fontId="12" fillId="0" borderId="0" xfId="22" applyNumberFormat="1" applyFont="1" applyFill="1" applyAlignment="1">
      <alignment vertical="center" wrapText="1"/>
      <protection/>
    </xf>
    <xf numFmtId="3" fontId="12" fillId="0" borderId="0" xfId="22" applyNumberFormat="1" applyFont="1" applyFill="1" applyAlignment="1">
      <alignment horizontal="center" vertical="center" wrapText="1"/>
      <protection/>
    </xf>
    <xf numFmtId="3" fontId="12" fillId="2" borderId="0" xfId="22" applyNumberFormat="1" applyFont="1" applyFill="1" applyAlignment="1">
      <alignment vertical="center" wrapText="1"/>
      <protection/>
    </xf>
    <xf numFmtId="3" fontId="13" fillId="0" borderId="0" xfId="22" applyNumberFormat="1" applyFont="1" applyFill="1" applyAlignment="1">
      <alignment vertical="center" wrapText="1"/>
      <protection/>
    </xf>
    <xf numFmtId="3" fontId="12" fillId="0" borderId="0" xfId="22" applyNumberFormat="1" applyFont="1" applyFill="1" applyAlignment="1">
      <alignment horizontal="right" vertical="center"/>
      <protection/>
    </xf>
    <xf numFmtId="3" fontId="12" fillId="0" borderId="0" xfId="22" applyNumberFormat="1" applyFont="1" applyFill="1" applyAlignment="1">
      <alignment horizontal="right" vertical="center" wrapText="1"/>
      <protection/>
    </xf>
    <xf numFmtId="3" fontId="14" fillId="0" borderId="12" xfId="22" applyNumberFormat="1" applyFont="1" applyFill="1" applyBorder="1" applyAlignment="1">
      <alignment horizontal="center" vertical="center" wrapText="1"/>
      <protection/>
    </xf>
    <xf numFmtId="3" fontId="15" fillId="0" borderId="12" xfId="22" applyNumberFormat="1" applyFont="1" applyFill="1" applyBorder="1" applyAlignment="1">
      <alignment horizontal="center" vertical="center" wrapText="1"/>
      <protection/>
    </xf>
    <xf numFmtId="3" fontId="15" fillId="2" borderId="12" xfId="22" applyNumberFormat="1" applyFont="1" applyFill="1" applyBorder="1" applyAlignment="1">
      <alignment horizontal="center" vertical="center" wrapText="1"/>
      <protection/>
    </xf>
    <xf numFmtId="3" fontId="14" fillId="0" borderId="13" xfId="22" applyNumberFormat="1" applyFont="1" applyFill="1" applyBorder="1" applyAlignment="1">
      <alignment horizontal="center" vertical="center" wrapText="1"/>
      <protection/>
    </xf>
    <xf numFmtId="3" fontId="16" fillId="0" borderId="14" xfId="22" applyNumberFormat="1" applyFont="1" applyFill="1" applyBorder="1" applyAlignment="1">
      <alignment horizontal="center" vertical="center" wrapText="1"/>
      <protection/>
    </xf>
    <xf numFmtId="3" fontId="16" fillId="0" borderId="15" xfId="22" applyNumberFormat="1" applyFont="1" applyFill="1" applyBorder="1" applyAlignment="1">
      <alignment horizontal="center" vertical="center" wrapText="1"/>
      <protection/>
    </xf>
    <xf numFmtId="3" fontId="17" fillId="0" borderId="0" xfId="22" applyNumberFormat="1" applyFont="1" applyFill="1" applyAlignment="1">
      <alignment vertical="center" wrapText="1"/>
      <protection/>
    </xf>
    <xf numFmtId="3" fontId="14" fillId="0" borderId="16" xfId="22" applyNumberFormat="1" applyFont="1" applyFill="1" applyBorder="1" applyAlignment="1">
      <alignment horizontal="center" vertical="center" wrapText="1"/>
      <protection/>
    </xf>
    <xf numFmtId="3" fontId="15" fillId="0" borderId="16" xfId="22" applyNumberFormat="1" applyFont="1" applyFill="1" applyBorder="1" applyAlignment="1">
      <alignment horizontal="center" vertical="center" wrapText="1"/>
      <protection/>
    </xf>
    <xf numFmtId="3" fontId="15" fillId="2" borderId="16" xfId="22" applyNumberFormat="1" applyFont="1" applyFill="1" applyBorder="1" applyAlignment="1">
      <alignment horizontal="center" vertical="center" wrapText="1"/>
      <protection/>
    </xf>
    <xf numFmtId="3" fontId="15" fillId="0" borderId="17" xfId="22" applyNumberFormat="1" applyFont="1" applyFill="1" applyBorder="1" applyAlignment="1">
      <alignment horizontal="center" vertical="center" wrapText="1"/>
      <protection/>
    </xf>
    <xf numFmtId="3" fontId="19" fillId="0" borderId="17" xfId="22" applyNumberFormat="1" applyFont="1" applyFill="1" applyBorder="1" applyAlignment="1">
      <alignment horizontal="center" vertical="center" wrapText="1"/>
      <protection/>
    </xf>
    <xf numFmtId="3" fontId="14" fillId="0" borderId="0" xfId="22" applyNumberFormat="1" applyFont="1" applyFill="1" applyBorder="1" applyAlignment="1">
      <alignment horizontal="center" vertical="center" wrapText="1"/>
      <protection/>
    </xf>
    <xf numFmtId="3" fontId="14" fillId="0" borderId="0" xfId="22" applyNumberFormat="1" applyFont="1" applyFill="1" applyBorder="1" applyAlignment="1">
      <alignment vertical="center" wrapText="1"/>
      <protection/>
    </xf>
    <xf numFmtId="3" fontId="12" fillId="0" borderId="0" xfId="22" applyNumberFormat="1" applyFont="1" applyFill="1" applyBorder="1" applyAlignment="1">
      <alignment horizontal="center" vertical="center" wrapText="1"/>
      <protection/>
    </xf>
    <xf numFmtId="3" fontId="12" fillId="2" borderId="0" xfId="22" applyNumberFormat="1" applyFont="1" applyFill="1" applyBorder="1" applyAlignment="1">
      <alignment vertical="center" wrapText="1"/>
      <protection/>
    </xf>
    <xf numFmtId="3" fontId="12" fillId="0" borderId="0" xfId="22" applyNumberFormat="1" applyFont="1" applyFill="1" applyBorder="1" applyAlignment="1">
      <alignment vertical="center" wrapText="1"/>
      <protection/>
    </xf>
    <xf numFmtId="3" fontId="13" fillId="0" borderId="0" xfId="22" applyNumberFormat="1" applyFont="1" applyFill="1" applyBorder="1" applyAlignment="1">
      <alignment vertical="center" wrapText="1"/>
      <protection/>
    </xf>
    <xf numFmtId="3" fontId="12" fillId="0" borderId="4" xfId="22" applyNumberFormat="1" applyFont="1" applyFill="1" applyBorder="1" applyAlignment="1">
      <alignment horizontal="center" vertical="center" wrapText="1"/>
      <protection/>
    </xf>
    <xf numFmtId="3" fontId="12" fillId="0" borderId="4" xfId="22" applyNumberFormat="1" applyFont="1" applyFill="1" applyBorder="1" applyAlignment="1">
      <alignment vertical="center" wrapText="1"/>
      <protection/>
    </xf>
    <xf numFmtId="3" fontId="12" fillId="0" borderId="4" xfId="22" applyNumberFormat="1" applyFont="1" applyFill="1" applyBorder="1" applyAlignment="1" quotePrefix="1">
      <alignment horizontal="center" vertical="center" wrapText="1"/>
      <protection/>
    </xf>
    <xf numFmtId="3" fontId="20" fillId="2" borderId="4" xfId="22" applyNumberFormat="1" applyFont="1" applyFill="1" applyBorder="1" applyAlignment="1">
      <alignment vertical="center" wrapText="1"/>
      <protection/>
    </xf>
    <xf numFmtId="3" fontId="20" fillId="0" borderId="4" xfId="22" applyNumberFormat="1" applyFont="1" applyFill="1" applyBorder="1" applyAlignment="1">
      <alignment vertical="center" wrapText="1"/>
      <protection/>
    </xf>
    <xf numFmtId="3" fontId="20" fillId="0" borderId="4" xfId="22" applyNumberFormat="1" applyFont="1" applyFill="1" applyBorder="1" applyAlignment="1">
      <alignment horizontal="right" vertical="center" wrapText="1"/>
      <protection/>
    </xf>
    <xf numFmtId="3" fontId="12" fillId="0" borderId="4" xfId="22" applyNumberFormat="1" applyFont="1" applyFill="1" applyBorder="1" applyAlignment="1">
      <alignment horizontal="right" vertical="center" wrapText="1"/>
      <protection/>
    </xf>
    <xf numFmtId="3" fontId="20" fillId="2" borderId="0" xfId="22" applyNumberFormat="1" applyFont="1" applyFill="1" applyAlignment="1">
      <alignment vertical="center" wrapText="1"/>
      <protection/>
    </xf>
    <xf numFmtId="3" fontId="20" fillId="0" borderId="0" xfId="22" applyNumberFormat="1" applyFont="1" applyFill="1" applyAlignment="1">
      <alignment horizontal="right" vertical="center" wrapText="1"/>
      <protection/>
    </xf>
    <xf numFmtId="3" fontId="21" fillId="0" borderId="0" xfId="22" applyNumberFormat="1" applyFont="1" applyFill="1" applyAlignment="1">
      <alignment horizontal="center" vertical="center" wrapText="1"/>
      <protection/>
    </xf>
    <xf numFmtId="3" fontId="14" fillId="0" borderId="17" xfId="22" applyNumberFormat="1" applyFont="1" applyFill="1" applyBorder="1" applyAlignment="1">
      <alignment horizontal="center" vertical="center" wrapText="1"/>
      <protection/>
    </xf>
    <xf numFmtId="3" fontId="21" fillId="0" borderId="17" xfId="22" applyNumberFormat="1" applyFont="1" applyFill="1" applyBorder="1" applyAlignment="1">
      <alignment horizontal="center" vertical="center" wrapText="1"/>
      <protection/>
    </xf>
    <xf numFmtId="3" fontId="22" fillId="2" borderId="17" xfId="22" applyNumberFormat="1" applyFont="1" applyFill="1" applyBorder="1" applyAlignment="1">
      <alignment vertical="center" wrapText="1"/>
      <protection/>
    </xf>
    <xf numFmtId="3" fontId="21" fillId="0" borderId="17" xfId="22" applyNumberFormat="1" applyFont="1" applyFill="1" applyBorder="1" applyAlignment="1">
      <alignment vertical="center" wrapText="1"/>
      <protection/>
    </xf>
    <xf numFmtId="3" fontId="22" fillId="0" borderId="17" xfId="22" applyNumberFormat="1" applyFont="1" applyFill="1" applyBorder="1" applyAlignment="1">
      <alignment vertical="center" wrapText="1"/>
      <protection/>
    </xf>
    <xf numFmtId="3" fontId="22" fillId="0" borderId="17" xfId="22" applyNumberFormat="1" applyFont="1" applyFill="1" applyBorder="1" applyAlignment="1">
      <alignment horizontal="right" vertical="center" wrapText="1"/>
      <protection/>
    </xf>
    <xf numFmtId="3" fontId="21" fillId="0" borderId="17" xfId="22" applyNumberFormat="1" applyFont="1" applyFill="1" applyBorder="1" applyAlignment="1">
      <alignment horizontal="right" vertical="center" wrapText="1"/>
      <protection/>
    </xf>
    <xf numFmtId="3" fontId="14" fillId="0" borderId="0" xfId="22" applyNumberFormat="1" applyFont="1" applyFill="1" applyAlignment="1">
      <alignment horizontal="center" vertical="center" wrapText="1"/>
      <protection/>
    </xf>
    <xf numFmtId="3" fontId="14" fillId="0" borderId="0" xfId="22" applyNumberFormat="1" applyFont="1" applyFill="1" applyAlignment="1">
      <alignment vertical="center" wrapText="1"/>
      <protection/>
    </xf>
    <xf numFmtId="3" fontId="20" fillId="2" borderId="0" xfId="22" applyNumberFormat="1" applyFont="1" applyFill="1" applyBorder="1" applyAlignment="1">
      <alignment vertical="center" wrapText="1"/>
      <protection/>
    </xf>
    <xf numFmtId="3" fontId="12" fillId="0" borderId="0" xfId="22" applyNumberFormat="1" applyFont="1" applyFill="1" applyBorder="1" applyAlignment="1">
      <alignment horizontal="right" vertical="center" wrapText="1"/>
      <protection/>
    </xf>
    <xf numFmtId="3" fontId="23" fillId="0" borderId="0" xfId="22" applyNumberFormat="1" applyFont="1" applyFill="1" applyAlignment="1">
      <alignment horizontal="center" vertical="center" wrapText="1"/>
      <protection/>
    </xf>
    <xf numFmtId="3" fontId="23" fillId="0" borderId="0" xfId="22" applyNumberFormat="1" applyFont="1" applyFill="1" applyAlignment="1">
      <alignment vertical="center" wrapText="1"/>
      <protection/>
    </xf>
    <xf numFmtId="3" fontId="23" fillId="0" borderId="4" xfId="22" applyNumberFormat="1" applyFont="1" applyFill="1" applyBorder="1" applyAlignment="1">
      <alignment horizontal="center" vertical="center" wrapText="1"/>
      <protection/>
    </xf>
    <xf numFmtId="3" fontId="21" fillId="0" borderId="4" xfId="22" applyNumberFormat="1" applyFont="1" applyFill="1" applyBorder="1" applyAlignment="1">
      <alignment horizontal="center" vertical="center" wrapText="1"/>
      <protection/>
    </xf>
    <xf numFmtId="3" fontId="21" fillId="2" borderId="4" xfId="22" applyNumberFormat="1" applyFont="1" applyFill="1" applyBorder="1" applyAlignment="1">
      <alignment vertical="center" wrapText="1"/>
      <protection/>
    </xf>
    <xf numFmtId="3" fontId="21" fillId="2" borderId="4" xfId="22" applyNumberFormat="1" applyFont="1" applyFill="1" applyBorder="1" applyAlignment="1">
      <alignment horizontal="right" vertical="center" wrapText="1"/>
      <protection/>
    </xf>
    <xf numFmtId="3" fontId="20" fillId="0" borderId="0" xfId="22" applyNumberFormat="1" applyFont="1" applyFill="1" applyAlignment="1">
      <alignment vertical="center" wrapText="1"/>
      <protection/>
    </xf>
    <xf numFmtId="3" fontId="24" fillId="0" borderId="0" xfId="22" applyNumberFormat="1" applyFont="1" applyFill="1" applyBorder="1" applyAlignment="1">
      <alignment horizontal="center" vertical="center" wrapText="1"/>
      <protection/>
    </xf>
    <xf numFmtId="3" fontId="21" fillId="0" borderId="0" xfId="22" applyNumberFormat="1" applyFont="1" applyFill="1" applyBorder="1" applyAlignment="1">
      <alignment horizontal="center" vertical="center" wrapText="1"/>
      <protection/>
    </xf>
    <xf numFmtId="3" fontId="22" fillId="2" borderId="0" xfId="22" applyNumberFormat="1" applyFont="1" applyFill="1" applyBorder="1" applyAlignment="1">
      <alignment vertical="center" wrapText="1"/>
      <protection/>
    </xf>
    <xf numFmtId="3" fontId="21" fillId="0" borderId="0" xfId="22" applyNumberFormat="1" applyFont="1" applyFill="1" applyBorder="1" applyAlignment="1">
      <alignment vertical="center" wrapText="1"/>
      <protection/>
    </xf>
    <xf numFmtId="3" fontId="25" fillId="0" borderId="0" xfId="22" applyNumberFormat="1" applyFont="1" applyFill="1" applyBorder="1" applyAlignment="1">
      <alignment vertical="center" wrapText="1"/>
      <protection/>
    </xf>
    <xf numFmtId="3" fontId="21" fillId="0" borderId="0" xfId="22" applyNumberFormat="1" applyFont="1" applyFill="1" applyBorder="1" applyAlignment="1">
      <alignment horizontal="right" vertical="center" wrapText="1"/>
      <protection/>
    </xf>
    <xf numFmtId="3" fontId="22" fillId="0" borderId="0" xfId="22" applyNumberFormat="1" applyFont="1" applyFill="1" applyBorder="1" applyAlignment="1">
      <alignment vertical="center" wrapText="1"/>
      <protection/>
    </xf>
    <xf numFmtId="3" fontId="21" fillId="0" borderId="0" xfId="22" applyNumberFormat="1" applyFont="1" applyFill="1" applyAlignment="1">
      <alignment horizontal="left" vertical="center" wrapText="1"/>
      <protection/>
    </xf>
    <xf numFmtId="3" fontId="12" fillId="0" borderId="0" xfId="22" applyNumberFormat="1" applyFont="1" applyFill="1" applyBorder="1" applyAlignment="1">
      <alignment horizontal="left" vertical="center" wrapText="1"/>
      <protection/>
    </xf>
    <xf numFmtId="3" fontId="20" fillId="0" borderId="0" xfId="22" applyNumberFormat="1" applyFont="1" applyFill="1" applyBorder="1" applyAlignment="1">
      <alignment vertical="center" wrapText="1"/>
      <protection/>
    </xf>
    <xf numFmtId="3" fontId="14" fillId="0" borderId="0" xfId="22" applyNumberFormat="1" applyFont="1" applyFill="1" applyBorder="1" applyAlignment="1">
      <alignment horizontal="left" vertical="center" wrapText="1"/>
      <protection/>
    </xf>
    <xf numFmtId="3" fontId="21" fillId="2" borderId="17" xfId="22" applyNumberFormat="1" applyFont="1" applyFill="1" applyBorder="1" applyAlignment="1">
      <alignment vertical="center" wrapText="1"/>
      <protection/>
    </xf>
    <xf numFmtId="0" fontId="12" fillId="0" borderId="0" xfId="24" applyFont="1" applyAlignment="1">
      <alignment/>
      <protection/>
    </xf>
    <xf numFmtId="0" fontId="12" fillId="0" borderId="0" xfId="24" applyFont="1">
      <alignment/>
      <protection/>
    </xf>
    <xf numFmtId="165" fontId="12" fillId="0" borderId="0" xfId="24" applyNumberFormat="1" applyFont="1" applyAlignment="1">
      <alignment horizontal="right"/>
      <protection/>
    </xf>
    <xf numFmtId="165" fontId="12" fillId="0" borderId="0" xfId="24" applyNumberFormat="1" applyFont="1" applyAlignment="1">
      <alignment horizontal="right"/>
      <protection/>
    </xf>
    <xf numFmtId="0" fontId="12" fillId="0" borderId="0" xfId="24" applyFont="1" applyAlignment="1">
      <alignment horizontal="center"/>
      <protection/>
    </xf>
    <xf numFmtId="165" fontId="12" fillId="0" borderId="0" xfId="24" applyNumberFormat="1" applyFont="1">
      <alignment/>
      <protection/>
    </xf>
    <xf numFmtId="0" fontId="21" fillId="0" borderId="17" xfId="24" applyFont="1" applyBorder="1" applyAlignment="1">
      <alignment horizontal="center" vertical="center" wrapText="1"/>
      <protection/>
    </xf>
    <xf numFmtId="165" fontId="21" fillId="0" borderId="17" xfId="24" applyNumberFormat="1" applyFont="1" applyBorder="1" applyAlignment="1">
      <alignment horizontal="center" vertical="center" wrapText="1"/>
      <protection/>
    </xf>
    <xf numFmtId="0" fontId="21" fillId="0" borderId="0" xfId="24" applyFont="1" applyAlignment="1">
      <alignment horizontal="center" vertical="center" wrapText="1"/>
      <protection/>
    </xf>
    <xf numFmtId="0" fontId="21" fillId="0" borderId="18" xfId="24" applyFont="1" applyBorder="1" applyAlignment="1">
      <alignment horizontal="center" vertical="center"/>
      <protection/>
    </xf>
    <xf numFmtId="0" fontId="21" fillId="0" borderId="19" xfId="24" applyFont="1" applyBorder="1" applyAlignment="1">
      <alignment vertical="center"/>
      <protection/>
    </xf>
    <xf numFmtId="165" fontId="21" fillId="0" borderId="4" xfId="24" applyNumberFormat="1" applyFont="1" applyBorder="1" applyAlignment="1">
      <alignment vertical="center"/>
      <protection/>
    </xf>
    <xf numFmtId="4" fontId="21" fillId="0" borderId="4" xfId="24" applyNumberFormat="1" applyFont="1" applyBorder="1" applyAlignment="1">
      <alignment vertical="center"/>
      <protection/>
    </xf>
    <xf numFmtId="0" fontId="12" fillId="0" borderId="0" xfId="24" applyFont="1" applyAlignment="1">
      <alignment vertical="center"/>
      <protection/>
    </xf>
    <xf numFmtId="165" fontId="21" fillId="0" borderId="20" xfId="24" applyNumberFormat="1" applyFont="1" applyBorder="1" applyAlignment="1">
      <alignment vertical="center"/>
      <protection/>
    </xf>
    <xf numFmtId="4" fontId="21" fillId="0" borderId="20" xfId="24" applyNumberFormat="1" applyFont="1" applyBorder="1" applyAlignment="1">
      <alignment vertical="center"/>
      <protection/>
    </xf>
    <xf numFmtId="4" fontId="21" fillId="0" borderId="21" xfId="24" applyNumberFormat="1" applyFont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165" fontId="12" fillId="0" borderId="0" xfId="24" applyNumberFormat="1" applyFont="1" applyAlignment="1">
      <alignment vertical="center"/>
      <protection/>
    </xf>
    <xf numFmtId="4" fontId="21" fillId="0" borderId="0" xfId="24" applyNumberFormat="1" applyFont="1" applyBorder="1" applyAlignment="1">
      <alignment vertical="center"/>
      <protection/>
    </xf>
    <xf numFmtId="4" fontId="21" fillId="0" borderId="22" xfId="24" applyNumberFormat="1" applyFont="1" applyBorder="1" applyAlignment="1">
      <alignment vertical="center"/>
      <protection/>
    </xf>
    <xf numFmtId="0" fontId="21" fillId="0" borderId="13" xfId="24" applyFont="1" applyBorder="1" applyAlignment="1">
      <alignment horizontal="center" vertical="center"/>
      <protection/>
    </xf>
    <xf numFmtId="0" fontId="21" fillId="0" borderId="15" xfId="24" applyFont="1" applyBorder="1" applyAlignment="1">
      <alignment vertical="center"/>
      <protection/>
    </xf>
    <xf numFmtId="165" fontId="21" fillId="0" borderId="17" xfId="24" applyNumberFormat="1" applyFont="1" applyBorder="1" applyAlignment="1">
      <alignment vertical="center"/>
      <protection/>
    </xf>
    <xf numFmtId="4" fontId="21" fillId="0" borderId="17" xfId="24" applyNumberFormat="1" applyFont="1" applyBorder="1" applyAlignment="1">
      <alignment vertical="center"/>
      <protection/>
    </xf>
    <xf numFmtId="0" fontId="21" fillId="0" borderId="0" xfId="24" applyFont="1" applyBorder="1" applyAlignment="1">
      <alignment horizontal="center" vertical="center"/>
      <protection/>
    </xf>
    <xf numFmtId="0" fontId="21" fillId="0" borderId="0" xfId="24" applyFont="1" applyBorder="1" applyAlignment="1">
      <alignment vertical="center"/>
      <protection/>
    </xf>
    <xf numFmtId="165" fontId="21" fillId="0" borderId="0" xfId="24" applyNumberFormat="1" applyFont="1" applyBorder="1" applyAlignment="1">
      <alignment vertical="center"/>
      <protection/>
    </xf>
    <xf numFmtId="4" fontId="21" fillId="0" borderId="23" xfId="24" applyNumberFormat="1" applyFont="1" applyBorder="1" applyAlignment="1">
      <alignment vertical="center"/>
      <protection/>
    </xf>
    <xf numFmtId="165" fontId="12" fillId="0" borderId="0" xfId="24" applyNumberFormat="1" applyFont="1" applyAlignment="1">
      <alignment horizontal="right" vertical="center"/>
      <protection/>
    </xf>
    <xf numFmtId="2" fontId="21" fillId="0" borderId="4" xfId="24" applyNumberFormat="1" applyFont="1" applyBorder="1" applyAlignment="1">
      <alignment vertical="center"/>
      <protection/>
    </xf>
    <xf numFmtId="2" fontId="21" fillId="0" borderId="18" xfId="24" applyNumberFormat="1" applyFont="1" applyBorder="1" applyAlignment="1">
      <alignment vertical="center"/>
      <protection/>
    </xf>
    <xf numFmtId="165" fontId="12" fillId="0" borderId="0" xfId="24" applyNumberFormat="1" applyFont="1" applyBorder="1">
      <alignment/>
      <protection/>
    </xf>
    <xf numFmtId="2" fontId="21" fillId="0" borderId="21" xfId="24" applyNumberFormat="1" applyFont="1" applyBorder="1" applyAlignment="1">
      <alignment vertical="center"/>
      <protection/>
    </xf>
    <xf numFmtId="165" fontId="12" fillId="0" borderId="0" xfId="24" applyNumberFormat="1" applyFont="1" applyBorder="1" applyAlignment="1">
      <alignment vertical="center"/>
      <protection/>
    </xf>
    <xf numFmtId="2" fontId="21" fillId="0" borderId="0" xfId="24" applyNumberFormat="1" applyFont="1" applyBorder="1" applyAlignment="1">
      <alignment vertical="center"/>
      <protection/>
    </xf>
    <xf numFmtId="0" fontId="28" fillId="0" borderId="0" xfId="24" applyFont="1" applyAlignment="1">
      <alignment vertical="center"/>
      <protection/>
    </xf>
    <xf numFmtId="165" fontId="12" fillId="0" borderId="24" xfId="24" applyNumberFormat="1" applyFont="1" applyBorder="1" applyAlignment="1">
      <alignment vertical="center"/>
      <protection/>
    </xf>
    <xf numFmtId="2" fontId="21" fillId="0" borderId="24" xfId="24" applyNumberFormat="1" applyFont="1" applyBorder="1" applyAlignment="1">
      <alignment vertical="center"/>
      <protection/>
    </xf>
    <xf numFmtId="165" fontId="21" fillId="0" borderId="25" xfId="24" applyNumberFormat="1" applyFont="1" applyBorder="1" applyAlignment="1">
      <alignment vertical="center"/>
      <protection/>
    </xf>
    <xf numFmtId="2" fontId="21" fillId="0" borderId="25" xfId="24" applyNumberFormat="1" applyFont="1" applyBorder="1" applyAlignment="1">
      <alignment vertical="center"/>
      <protection/>
    </xf>
    <xf numFmtId="0" fontId="21" fillId="0" borderId="0" xfId="24" applyFont="1" applyAlignment="1">
      <alignment vertical="center"/>
      <protection/>
    </xf>
    <xf numFmtId="0" fontId="21" fillId="0" borderId="13" xfId="24" applyFont="1" applyBorder="1" applyAlignment="1">
      <alignment horizontal="center" vertical="center"/>
      <protection/>
    </xf>
    <xf numFmtId="0" fontId="21" fillId="0" borderId="15" xfId="24" applyFont="1" applyBorder="1" applyAlignment="1">
      <alignment horizontal="center" vertical="center"/>
      <protection/>
    </xf>
    <xf numFmtId="2" fontId="21" fillId="0" borderId="17" xfId="24" applyNumberFormat="1" applyFont="1" applyBorder="1" applyAlignment="1">
      <alignment vertical="center"/>
      <protection/>
    </xf>
    <xf numFmtId="4" fontId="21" fillId="0" borderId="24" xfId="24" applyNumberFormat="1" applyFont="1" applyBorder="1" applyAlignment="1">
      <alignment vertical="center"/>
      <protection/>
    </xf>
    <xf numFmtId="4" fontId="12" fillId="0" borderId="0" xfId="24" applyNumberFormat="1" applyFont="1" applyAlignment="1">
      <alignment vertical="center"/>
      <protection/>
    </xf>
    <xf numFmtId="0" fontId="12" fillId="0" borderId="0" xfId="24" applyFont="1" applyBorder="1">
      <alignment/>
      <protection/>
    </xf>
    <xf numFmtId="165" fontId="12" fillId="0" borderId="21" xfId="24" applyNumberFormat="1" applyFont="1" applyBorder="1">
      <alignment/>
      <protection/>
    </xf>
    <xf numFmtId="0" fontId="12" fillId="0" borderId="0" xfId="25" applyFont="1" applyAlignment="1">
      <alignment horizontal="left" vertical="center"/>
      <protection/>
    </xf>
    <xf numFmtId="0" fontId="34" fillId="0" borderId="0" xfId="25" applyFont="1" applyAlignment="1">
      <alignment vertical="center"/>
      <protection/>
    </xf>
    <xf numFmtId="194" fontId="34" fillId="0" borderId="0" xfId="25" applyNumberFormat="1" applyFont="1" applyAlignment="1">
      <alignment horizontal="right" vertical="center"/>
      <protection/>
    </xf>
    <xf numFmtId="194" fontId="12" fillId="0" borderId="0" xfId="25" applyNumberFormat="1" applyFont="1" applyAlignment="1">
      <alignment horizontal="right" vertical="center"/>
      <protection/>
    </xf>
    <xf numFmtId="0" fontId="12" fillId="0" borderId="0" xfId="25" applyFont="1" applyAlignment="1">
      <alignment horizontal="center" vertical="center"/>
      <protection/>
    </xf>
    <xf numFmtId="0" fontId="12" fillId="0" borderId="0" xfId="25" applyFont="1" applyAlignment="1">
      <alignment vertical="center"/>
      <protection/>
    </xf>
    <xf numFmtId="0" fontId="31" fillId="0" borderId="0" xfId="25" applyFont="1" applyAlignment="1">
      <alignment horizontal="centerContinuous" vertical="center"/>
      <protection/>
    </xf>
    <xf numFmtId="0" fontId="12" fillId="0" borderId="0" xfId="25" applyFont="1" applyAlignment="1">
      <alignment horizontal="centerContinuous" vertical="center"/>
      <protection/>
    </xf>
    <xf numFmtId="194" fontId="12" fillId="0" borderId="0" xfId="25" applyNumberFormat="1" applyFont="1" applyAlignment="1">
      <alignment horizontal="centerContinuous" vertical="center"/>
      <protection/>
    </xf>
    <xf numFmtId="0" fontId="21" fillId="0" borderId="12" xfId="25" applyFont="1" applyBorder="1" applyAlignment="1">
      <alignment horizontal="center" vertical="center"/>
      <protection/>
    </xf>
    <xf numFmtId="0" fontId="21" fillId="0" borderId="12" xfId="25" applyFont="1" applyBorder="1" applyAlignment="1">
      <alignment horizontal="center" vertical="center"/>
      <protection/>
    </xf>
    <xf numFmtId="194" fontId="21" fillId="0" borderId="12" xfId="25" applyNumberFormat="1" applyFont="1" applyBorder="1" applyAlignment="1">
      <alignment horizontal="center" vertical="center" wrapText="1"/>
      <protection/>
    </xf>
    <xf numFmtId="194" fontId="21" fillId="0" borderId="26" xfId="25" applyNumberFormat="1" applyFont="1" applyBorder="1" applyAlignment="1">
      <alignment horizontal="center" vertical="center"/>
      <protection/>
    </xf>
    <xf numFmtId="194" fontId="21" fillId="0" borderId="23" xfId="25" applyNumberFormat="1" applyFont="1" applyBorder="1" applyAlignment="1">
      <alignment horizontal="center" vertical="center"/>
      <protection/>
    </xf>
    <xf numFmtId="194" fontId="21" fillId="0" borderId="27" xfId="25" applyNumberFormat="1" applyFont="1" applyBorder="1" applyAlignment="1">
      <alignment horizontal="center" vertical="center"/>
      <protection/>
    </xf>
    <xf numFmtId="0" fontId="21" fillId="0" borderId="16" xfId="25" applyFont="1" applyBorder="1" applyAlignment="1">
      <alignment horizontal="center" vertical="center"/>
      <protection/>
    </xf>
    <xf numFmtId="0" fontId="21" fillId="0" borderId="16" xfId="25" applyFont="1" applyBorder="1" applyAlignment="1">
      <alignment horizontal="center" vertical="center"/>
      <protection/>
    </xf>
    <xf numFmtId="194" fontId="21" fillId="0" borderId="16" xfId="25" applyNumberFormat="1" applyFont="1" applyBorder="1" applyAlignment="1">
      <alignment horizontal="center" vertical="center" wrapText="1"/>
      <protection/>
    </xf>
    <xf numFmtId="194" fontId="21" fillId="0" borderId="17" xfId="25" applyNumberFormat="1" applyFont="1" applyBorder="1" applyAlignment="1">
      <alignment horizontal="center" vertical="center" wrapText="1"/>
      <protection/>
    </xf>
    <xf numFmtId="0" fontId="35" fillId="0" borderId="0" xfId="25" applyFont="1" applyAlignment="1">
      <alignment horizontal="center" vertical="center"/>
      <protection/>
    </xf>
    <xf numFmtId="0" fontId="35" fillId="0" borderId="0" xfId="25" applyFont="1" applyAlignment="1">
      <alignment vertical="center"/>
      <protection/>
    </xf>
    <xf numFmtId="194" fontId="35" fillId="0" borderId="0" xfId="25" applyNumberFormat="1" applyFont="1" applyAlignment="1">
      <alignment horizontal="right" vertical="center"/>
      <protection/>
    </xf>
    <xf numFmtId="0" fontId="12" fillId="0" borderId="0" xfId="25" applyFont="1" applyBorder="1" applyAlignment="1">
      <alignment horizontal="center" vertical="center"/>
      <protection/>
    </xf>
    <xf numFmtId="0" fontId="12" fillId="0" borderId="0" xfId="25" applyFont="1" applyBorder="1" applyAlignment="1">
      <alignment vertical="center"/>
      <protection/>
    </xf>
    <xf numFmtId="194" fontId="12" fillId="0" borderId="0" xfId="25" applyNumberFormat="1" applyFont="1" applyBorder="1" applyAlignment="1">
      <alignment horizontal="right" vertical="center"/>
      <protection/>
    </xf>
    <xf numFmtId="0" fontId="35" fillId="0" borderId="0" xfId="25" applyFont="1" applyBorder="1" applyAlignment="1">
      <alignment vertical="center"/>
      <protection/>
    </xf>
    <xf numFmtId="0" fontId="12" fillId="0" borderId="0" xfId="25" applyFont="1" applyBorder="1" applyAlignment="1">
      <alignment horizontal="left" vertical="center"/>
      <protection/>
    </xf>
    <xf numFmtId="0" fontId="12" fillId="0" borderId="0" xfId="25" applyFont="1" applyBorder="1" applyAlignment="1">
      <alignment vertical="center" wrapText="1"/>
      <protection/>
    </xf>
    <xf numFmtId="0" fontId="12" fillId="0" borderId="13" xfId="25" applyFont="1" applyBorder="1" applyAlignment="1">
      <alignment horizontal="center" vertical="center"/>
      <protection/>
    </xf>
    <xf numFmtId="0" fontId="21" fillId="0" borderId="15" xfId="25" applyFont="1" applyBorder="1" applyAlignment="1">
      <alignment horizontal="left" vertical="center"/>
      <protection/>
    </xf>
    <xf numFmtId="194" fontId="21" fillId="0" borderId="17" xfId="25" applyNumberFormat="1" applyFont="1" applyBorder="1" applyAlignment="1">
      <alignment horizontal="right" vertical="center"/>
      <protection/>
    </xf>
    <xf numFmtId="0" fontId="0" fillId="0" borderId="0" xfId="26" applyFont="1" applyAlignment="1">
      <alignment vertical="center"/>
      <protection/>
    </xf>
    <xf numFmtId="0" fontId="36" fillId="0" borderId="0" xfId="26" applyFont="1" applyAlignment="1">
      <alignment horizontal="right" vertical="center"/>
      <protection/>
    </xf>
    <xf numFmtId="0" fontId="37" fillId="0" borderId="0" xfId="26" applyFont="1" applyAlignment="1">
      <alignment horizontal="center" vertical="center" wrapText="1"/>
      <protection/>
    </xf>
    <xf numFmtId="0" fontId="38" fillId="0" borderId="0" xfId="26" applyFont="1" applyAlignment="1">
      <alignment horizontal="center" vertical="center"/>
      <protection/>
    </xf>
    <xf numFmtId="0" fontId="0" fillId="0" borderId="0" xfId="26" applyFont="1" applyAlignment="1">
      <alignment horizontal="center" vertical="center"/>
      <protection/>
    </xf>
    <xf numFmtId="0" fontId="38" fillId="0" borderId="22" xfId="26" applyFont="1" applyBorder="1" applyAlignment="1">
      <alignment horizontal="center" vertical="center"/>
      <protection/>
    </xf>
    <xf numFmtId="0" fontId="6" fillId="0" borderId="17" xfId="26" applyFont="1" applyBorder="1" applyAlignment="1">
      <alignment horizontal="center" vertical="center" wrapText="1"/>
      <protection/>
    </xf>
    <xf numFmtId="0" fontId="6" fillId="0" borderId="17" xfId="26" applyFont="1" applyBorder="1" applyAlignment="1">
      <alignment horizontal="center" vertical="center"/>
      <protection/>
    </xf>
    <xf numFmtId="3" fontId="0" fillId="0" borderId="0" xfId="26" applyNumberFormat="1" applyFont="1" applyAlignment="1">
      <alignment vertical="center"/>
      <protection/>
    </xf>
    <xf numFmtId="0" fontId="0" fillId="0" borderId="0" xfId="26" applyFont="1" applyAlignment="1">
      <alignment horizontal="center" vertical="center" wrapText="1"/>
      <protection/>
    </xf>
    <xf numFmtId="0" fontId="0" fillId="0" borderId="0" xfId="26" applyFont="1" applyAlignment="1">
      <alignment horizontal="left" vertical="center" wrapText="1"/>
      <protection/>
    </xf>
    <xf numFmtId="0" fontId="0" fillId="0" borderId="0" xfId="26" applyFont="1" applyAlignment="1">
      <alignment vertical="center" wrapText="1"/>
      <protection/>
    </xf>
    <xf numFmtId="0" fontId="5" fillId="0" borderId="17" xfId="26" applyFont="1" applyBorder="1" applyAlignment="1">
      <alignment horizontal="center" vertical="center"/>
      <protection/>
    </xf>
    <xf numFmtId="3" fontId="6" fillId="0" borderId="17" xfId="26" applyNumberFormat="1" applyFont="1" applyBorder="1" applyAlignment="1">
      <alignment vertical="center"/>
      <protection/>
    </xf>
    <xf numFmtId="0" fontId="5" fillId="0" borderId="0" xfId="26" applyFont="1" applyBorder="1" applyAlignment="1">
      <alignment vertical="center"/>
      <protection/>
    </xf>
    <xf numFmtId="0" fontId="5" fillId="0" borderId="0" xfId="26" applyFont="1" applyBorder="1" applyAlignment="1">
      <alignment horizontal="left" vertical="center"/>
      <protection/>
    </xf>
    <xf numFmtId="3" fontId="6" fillId="0" borderId="0" xfId="26" applyNumberFormat="1" applyFont="1" applyBorder="1" applyAlignment="1">
      <alignment vertical="center"/>
      <protection/>
    </xf>
    <xf numFmtId="0" fontId="38" fillId="0" borderId="28" xfId="26" applyFont="1" applyBorder="1" applyAlignment="1">
      <alignment horizontal="center" vertical="center"/>
      <protection/>
    </xf>
    <xf numFmtId="0" fontId="38" fillId="0" borderId="16" xfId="26" applyFont="1" applyBorder="1" applyAlignment="1">
      <alignment horizontal="center" vertical="center"/>
      <protection/>
    </xf>
    <xf numFmtId="0" fontId="38" fillId="0" borderId="29" xfId="26" applyFont="1" applyBorder="1" applyAlignment="1">
      <alignment horizontal="center" vertical="center"/>
      <protection/>
    </xf>
    <xf numFmtId="0" fontId="5" fillId="0" borderId="0" xfId="26" applyFont="1" applyAlignment="1">
      <alignment vertical="center"/>
      <protection/>
    </xf>
    <xf numFmtId="0" fontId="5" fillId="0" borderId="0" xfId="26" applyFont="1" applyBorder="1" applyAlignment="1">
      <alignment horizontal="center" vertical="center"/>
      <protection/>
    </xf>
    <xf numFmtId="0" fontId="6" fillId="0" borderId="0" xfId="26" applyFont="1" applyAlignment="1">
      <alignment vertical="center"/>
      <protection/>
    </xf>
    <xf numFmtId="0" fontId="12" fillId="0" borderId="0" xfId="23" applyFont="1" applyBorder="1" applyAlignment="1">
      <alignment horizontal="left" vertical="center"/>
      <protection/>
    </xf>
    <xf numFmtId="0" fontId="12" fillId="0" borderId="0" xfId="23" applyFont="1" applyAlignment="1">
      <alignment vertical="center" wrapText="1"/>
      <protection/>
    </xf>
    <xf numFmtId="3" fontId="12" fillId="0" borderId="0" xfId="23" applyNumberFormat="1" applyFont="1" applyFill="1" applyAlignment="1">
      <alignment horizontal="right" vertical="center"/>
      <protection/>
    </xf>
    <xf numFmtId="0" fontId="12" fillId="0" borderId="0" xfId="23" applyFont="1" applyAlignment="1">
      <alignment vertical="center"/>
      <protection/>
    </xf>
    <xf numFmtId="0" fontId="12" fillId="0" borderId="0" xfId="23" applyFont="1" applyBorder="1" applyAlignment="1">
      <alignment horizontal="center" vertical="center"/>
      <protection/>
    </xf>
    <xf numFmtId="3" fontId="12" fillId="0" borderId="0" xfId="23" applyNumberFormat="1" applyFont="1" applyAlignment="1">
      <alignment horizontal="right" vertical="center"/>
      <protection/>
    </xf>
    <xf numFmtId="0" fontId="31" fillId="0" borderId="0" xfId="23" applyFont="1" applyBorder="1" applyAlignment="1">
      <alignment horizontal="center" vertical="center"/>
      <protection/>
    </xf>
    <xf numFmtId="3" fontId="21" fillId="0" borderId="17" xfId="23" applyNumberFormat="1" applyFont="1" applyBorder="1" applyAlignment="1">
      <alignment horizontal="center" vertical="center" wrapText="1"/>
      <protection/>
    </xf>
    <xf numFmtId="0" fontId="21" fillId="0" borderId="17" xfId="23" applyFont="1" applyBorder="1" applyAlignment="1">
      <alignment horizontal="center" vertical="center" wrapText="1"/>
      <protection/>
    </xf>
    <xf numFmtId="3" fontId="12" fillId="0" borderId="0" xfId="23" applyNumberFormat="1" applyFont="1" applyAlignment="1">
      <alignment vertical="center"/>
      <protection/>
    </xf>
    <xf numFmtId="0" fontId="39" fillId="0" borderId="0" xfId="23" applyFont="1" applyBorder="1" applyAlignment="1">
      <alignment vertical="center" wrapText="1"/>
      <protection/>
    </xf>
    <xf numFmtId="3" fontId="12" fillId="0" borderId="0" xfId="23" applyNumberFormat="1" applyFont="1" applyBorder="1" applyAlignment="1">
      <alignment vertical="center" wrapText="1"/>
      <protection/>
    </xf>
    <xf numFmtId="49" fontId="12" fillId="0" borderId="0" xfId="30" applyNumberFormat="1" applyFont="1" applyBorder="1" applyAlignment="1">
      <alignment vertical="center" wrapText="1"/>
      <protection/>
    </xf>
    <xf numFmtId="3" fontId="12" fillId="0" borderId="0" xfId="30" applyNumberFormat="1" applyFont="1" applyBorder="1" applyAlignment="1">
      <alignment vertical="center" wrapText="1"/>
      <protection/>
    </xf>
    <xf numFmtId="49" fontId="12" fillId="0" borderId="0" xfId="30" applyNumberFormat="1" applyFont="1" applyBorder="1" applyAlignment="1">
      <alignment vertical="center" wrapText="1"/>
      <protection/>
    </xf>
    <xf numFmtId="0" fontId="12" fillId="0" borderId="0" xfId="23" applyFont="1" applyBorder="1" applyAlignment="1">
      <alignment vertical="center" wrapText="1"/>
      <protection/>
    </xf>
    <xf numFmtId="0" fontId="12" fillId="0" borderId="22" xfId="23" applyFont="1" applyBorder="1" applyAlignment="1">
      <alignment horizontal="center" vertical="center"/>
      <protection/>
    </xf>
    <xf numFmtId="49" fontId="12" fillId="0" borderId="22" xfId="30" applyNumberFormat="1" applyFont="1" applyBorder="1" applyAlignment="1">
      <alignment vertical="center" wrapText="1"/>
      <protection/>
    </xf>
    <xf numFmtId="3" fontId="12" fillId="0" borderId="22" xfId="30" applyNumberFormat="1" applyFont="1" applyBorder="1" applyAlignment="1">
      <alignment vertical="center" wrapText="1"/>
      <protection/>
    </xf>
    <xf numFmtId="0" fontId="21" fillId="0" borderId="17" xfId="23" applyFont="1" applyBorder="1" applyAlignment="1">
      <alignment horizontal="center" vertical="center"/>
      <protection/>
    </xf>
    <xf numFmtId="205" fontId="21" fillId="2" borderId="17" xfId="23" applyNumberFormat="1" applyFont="1" applyFill="1" applyBorder="1" applyAlignment="1">
      <alignment vertical="center" wrapText="1"/>
      <protection/>
    </xf>
    <xf numFmtId="0" fontId="39" fillId="0" borderId="0" xfId="23" applyFont="1" applyAlignment="1">
      <alignment vertical="center" wrapText="1"/>
      <protection/>
    </xf>
    <xf numFmtId="0" fontId="12" fillId="0" borderId="0" xfId="23" applyFont="1" applyBorder="1" applyAlignment="1">
      <alignment vertical="center"/>
      <protection/>
    </xf>
    <xf numFmtId="3" fontId="12" fillId="0" borderId="0" xfId="23" applyNumberFormat="1" applyFont="1" applyBorder="1" applyAlignment="1">
      <alignment vertical="center"/>
      <protection/>
    </xf>
    <xf numFmtId="0" fontId="0" fillId="0" borderId="0" xfId="23" applyFont="1" applyBorder="1" applyAlignment="1">
      <alignment/>
      <protection/>
    </xf>
    <xf numFmtId="3" fontId="0" fillId="0" borderId="0" xfId="23" applyNumberFormat="1" applyFont="1" applyBorder="1" applyAlignment="1">
      <alignment horizontal="right"/>
      <protection/>
    </xf>
    <xf numFmtId="0" fontId="16" fillId="0" borderId="0" xfId="23" applyFont="1" applyAlignment="1">
      <alignment vertical="center"/>
      <protection/>
    </xf>
    <xf numFmtId="0" fontId="12" fillId="0" borderId="0" xfId="23" applyFont="1" applyBorder="1" applyAlignment="1">
      <alignment vertical="center"/>
      <protection/>
    </xf>
    <xf numFmtId="0" fontId="21" fillId="0" borderId="16" xfId="23" applyFont="1" applyBorder="1" applyAlignment="1">
      <alignment vertical="center"/>
      <protection/>
    </xf>
    <xf numFmtId="0" fontId="21" fillId="0" borderId="16" xfId="23" applyFont="1" applyBorder="1" applyAlignment="1">
      <alignment horizontal="center" vertical="center" wrapText="1"/>
      <protection/>
    </xf>
    <xf numFmtId="3" fontId="21" fillId="0" borderId="16" xfId="23" applyNumberFormat="1" applyFont="1" applyBorder="1" applyAlignment="1">
      <alignment vertical="center"/>
      <protection/>
    </xf>
    <xf numFmtId="0" fontId="21" fillId="0" borderId="17" xfId="23" applyFont="1" applyBorder="1" applyAlignment="1">
      <alignment vertical="center"/>
      <protection/>
    </xf>
    <xf numFmtId="3" fontId="21" fillId="0" borderId="17" xfId="23" applyNumberFormat="1" applyFont="1" applyBorder="1" applyAlignment="1">
      <alignment vertical="center"/>
      <protection/>
    </xf>
    <xf numFmtId="0" fontId="21" fillId="0" borderId="0" xfId="23" applyFont="1" applyBorder="1" applyAlignment="1">
      <alignment vertical="center" wrapText="1"/>
      <protection/>
    </xf>
    <xf numFmtId="0" fontId="12" fillId="2" borderId="0" xfId="23" applyFont="1" applyFill="1" applyBorder="1" applyAlignment="1">
      <alignment horizontal="center" vertical="center"/>
      <protection/>
    </xf>
    <xf numFmtId="0" fontId="12" fillId="2" borderId="0" xfId="23" applyFont="1" applyFill="1" applyBorder="1" applyAlignment="1">
      <alignment vertical="center" wrapText="1"/>
      <protection/>
    </xf>
    <xf numFmtId="3" fontId="12" fillId="2" borderId="0" xfId="23" applyNumberFormat="1" applyFont="1" applyFill="1" applyBorder="1" applyAlignment="1">
      <alignment vertical="center" wrapText="1"/>
      <protection/>
    </xf>
    <xf numFmtId="0" fontId="12" fillId="2" borderId="0" xfId="23" applyFont="1" applyFill="1" applyAlignment="1">
      <alignment vertical="center"/>
      <protection/>
    </xf>
    <xf numFmtId="0" fontId="14" fillId="0" borderId="17" xfId="23" applyFont="1" applyBorder="1" applyAlignment="1">
      <alignment vertical="center"/>
      <protection/>
    </xf>
    <xf numFmtId="0" fontId="14" fillId="0" borderId="17" xfId="23" applyFont="1" applyBorder="1" applyAlignment="1">
      <alignment horizontal="center" vertical="center" wrapText="1"/>
      <protection/>
    </xf>
    <xf numFmtId="3" fontId="14" fillId="2" borderId="17" xfId="23" applyNumberFormat="1" applyFont="1" applyFill="1" applyBorder="1" applyAlignment="1">
      <alignment vertical="center"/>
      <protection/>
    </xf>
    <xf numFmtId="0" fontId="12" fillId="0" borderId="0" xfId="30" applyFont="1" applyBorder="1" applyAlignment="1">
      <alignment horizontal="center" vertical="center"/>
      <protection/>
    </xf>
    <xf numFmtId="0" fontId="12" fillId="0" borderId="0" xfId="30" applyFont="1" applyAlignment="1">
      <alignment vertical="center"/>
      <protection/>
    </xf>
    <xf numFmtId="0" fontId="12" fillId="0" borderId="22" xfId="30" applyFont="1" applyBorder="1" applyAlignment="1">
      <alignment horizontal="center" vertical="center"/>
      <protection/>
    </xf>
    <xf numFmtId="49" fontId="12" fillId="0" borderId="22" xfId="30" applyNumberFormat="1" applyFont="1" applyBorder="1" applyAlignment="1">
      <alignment vertical="center" wrapText="1"/>
      <protection/>
    </xf>
    <xf numFmtId="0" fontId="21" fillId="0" borderId="0" xfId="23" applyFont="1" applyBorder="1" applyAlignment="1">
      <alignment vertical="center"/>
      <protection/>
    </xf>
    <xf numFmtId="0" fontId="21" fillId="0" borderId="0" xfId="23" applyFont="1" applyBorder="1" applyAlignment="1">
      <alignment horizontal="center" vertical="center" wrapText="1"/>
      <protection/>
    </xf>
    <xf numFmtId="3" fontId="21" fillId="0" borderId="0" xfId="23" applyNumberFormat="1" applyFont="1" applyBorder="1" applyAlignment="1">
      <alignment vertical="center"/>
      <protection/>
    </xf>
    <xf numFmtId="3" fontId="14" fillId="0" borderId="17" xfId="23" applyNumberFormat="1" applyFont="1" applyBorder="1" applyAlignment="1">
      <alignment vertical="center"/>
      <protection/>
    </xf>
    <xf numFmtId="1" fontId="12" fillId="0" borderId="0" xfId="27" applyNumberFormat="1" applyFont="1" applyAlignment="1">
      <alignment vertical="center"/>
      <protection/>
    </xf>
    <xf numFmtId="0" fontId="12" fillId="0" borderId="0" xfId="27" applyFont="1" applyAlignment="1">
      <alignment vertical="center"/>
      <protection/>
    </xf>
    <xf numFmtId="165" fontId="12" fillId="0" borderId="0" xfId="27" applyNumberFormat="1" applyFont="1" applyAlignment="1">
      <alignment vertical="center"/>
      <protection/>
    </xf>
    <xf numFmtId="4" fontId="12" fillId="0" borderId="0" xfId="27" applyNumberFormat="1" applyFont="1" applyAlignment="1">
      <alignment vertical="center"/>
      <protection/>
    </xf>
    <xf numFmtId="0" fontId="12" fillId="0" borderId="0" xfId="27" applyFont="1" applyAlignment="1">
      <alignment horizontal="right" vertical="center"/>
      <protection/>
    </xf>
    <xf numFmtId="1" fontId="17" fillId="0" borderId="0" xfId="27" applyNumberFormat="1" applyFont="1" applyAlignment="1">
      <alignment vertical="center"/>
      <protection/>
    </xf>
    <xf numFmtId="1" fontId="12" fillId="0" borderId="0" xfId="27" applyNumberFormat="1" applyFont="1" applyAlignment="1">
      <alignment horizontal="center" vertical="center"/>
      <protection/>
    </xf>
    <xf numFmtId="4" fontId="12" fillId="0" borderId="0" xfId="27" applyNumberFormat="1" applyFont="1" applyAlignment="1">
      <alignment horizontal="right" vertical="center"/>
      <protection/>
    </xf>
    <xf numFmtId="1" fontId="15" fillId="0" borderId="17" xfId="27" applyNumberFormat="1" applyFont="1" applyBorder="1" applyAlignment="1">
      <alignment horizontal="center" vertical="center" wrapText="1"/>
      <protection/>
    </xf>
    <xf numFmtId="0" fontId="15" fillId="0" borderId="17" xfId="27" applyFont="1" applyBorder="1" applyAlignment="1">
      <alignment horizontal="center" vertical="center" wrapText="1"/>
      <protection/>
    </xf>
    <xf numFmtId="165" fontId="15" fillId="0" borderId="17" xfId="27" applyNumberFormat="1" applyFont="1" applyBorder="1" applyAlignment="1">
      <alignment horizontal="center" vertical="center" wrapText="1"/>
      <protection/>
    </xf>
    <xf numFmtId="4" fontId="15" fillId="0" borderId="17" xfId="27" applyNumberFormat="1" applyFont="1" applyBorder="1" applyAlignment="1">
      <alignment horizontal="center" vertical="center" wrapText="1"/>
      <protection/>
    </xf>
    <xf numFmtId="0" fontId="17" fillId="0" borderId="0" xfId="27" applyFont="1" applyAlignment="1">
      <alignment vertical="center"/>
      <protection/>
    </xf>
    <xf numFmtId="1" fontId="12" fillId="0" borderId="30" xfId="27" applyNumberFormat="1" applyFont="1" applyBorder="1" applyAlignment="1" quotePrefix="1">
      <alignment horizontal="center" vertical="center" wrapText="1"/>
      <protection/>
    </xf>
    <xf numFmtId="0" fontId="12" fillId="0" borderId="30" xfId="27" applyFont="1" applyBorder="1" applyAlignment="1" quotePrefix="1">
      <alignment horizontal="center" vertical="center" wrapText="1"/>
      <protection/>
    </xf>
    <xf numFmtId="165" fontId="12" fillId="0" borderId="30" xfId="27" applyNumberFormat="1" applyFont="1" applyBorder="1" applyAlignment="1" quotePrefix="1">
      <alignment horizontal="center" vertical="center" wrapText="1"/>
      <protection/>
    </xf>
    <xf numFmtId="4" fontId="12" fillId="0" borderId="30" xfId="27" applyNumberFormat="1" applyFont="1" applyBorder="1" applyAlignment="1" quotePrefix="1">
      <alignment horizontal="center" vertical="center" wrapText="1"/>
      <protection/>
    </xf>
    <xf numFmtId="0" fontId="12" fillId="0" borderId="30" xfId="27" applyFont="1" applyBorder="1" applyAlignment="1" quotePrefix="1">
      <alignment horizontal="center" vertical="center"/>
      <protection/>
    </xf>
    <xf numFmtId="0" fontId="12" fillId="0" borderId="4" xfId="27" applyFont="1" applyBorder="1" applyAlignment="1">
      <alignment vertical="center"/>
      <protection/>
    </xf>
    <xf numFmtId="1" fontId="12" fillId="0" borderId="0" xfId="27" applyNumberFormat="1" applyFont="1" applyBorder="1" applyAlignment="1">
      <alignment horizontal="center" vertical="center" wrapText="1"/>
      <protection/>
    </xf>
    <xf numFmtId="0" fontId="12" fillId="0" borderId="0" xfId="27" applyFont="1" applyBorder="1" applyAlignment="1">
      <alignment horizontal="center" vertical="center" wrapText="1"/>
      <protection/>
    </xf>
    <xf numFmtId="165" fontId="12" fillId="0" borderId="0" xfId="27" applyNumberFormat="1" applyFont="1" applyBorder="1" applyAlignment="1">
      <alignment horizontal="center" vertical="center" wrapText="1"/>
      <protection/>
    </xf>
    <xf numFmtId="4" fontId="12" fillId="0" borderId="0" xfId="27" applyNumberFormat="1" applyFont="1" applyBorder="1" applyAlignment="1">
      <alignment horizontal="center" vertical="center" wrapText="1"/>
      <protection/>
    </xf>
    <xf numFmtId="0" fontId="12" fillId="0" borderId="0" xfId="27" applyFont="1" applyBorder="1" applyAlignment="1">
      <alignment vertical="center"/>
      <protection/>
    </xf>
    <xf numFmtId="1" fontId="12" fillId="0" borderId="0" xfId="27" applyNumberFormat="1" applyFont="1" applyBorder="1" applyAlignment="1">
      <alignment horizontal="center" vertical="center"/>
      <protection/>
    </xf>
    <xf numFmtId="165" fontId="12" fillId="0" borderId="0" xfId="27" applyNumberFormat="1" applyFont="1" applyBorder="1" applyAlignment="1">
      <alignment horizontal="right" vertical="center"/>
      <protection/>
    </xf>
    <xf numFmtId="4" fontId="12" fillId="0" borderId="0" xfId="27" applyNumberFormat="1" applyFont="1" applyBorder="1" applyAlignment="1">
      <alignment vertical="center"/>
      <protection/>
    </xf>
    <xf numFmtId="0" fontId="12" fillId="0" borderId="0" xfId="27" applyFont="1" applyBorder="1" applyAlignment="1">
      <alignment horizontal="left" vertical="center" wrapText="1"/>
      <protection/>
    </xf>
    <xf numFmtId="1" fontId="12" fillId="0" borderId="22" xfId="27" applyNumberFormat="1" applyFont="1" applyBorder="1" applyAlignment="1" quotePrefix="1">
      <alignment horizontal="center" vertical="center"/>
      <protection/>
    </xf>
    <xf numFmtId="165" fontId="12" fillId="0" borderId="0" xfId="27" applyNumberFormat="1" applyFont="1" applyBorder="1" applyAlignment="1">
      <alignment vertical="center"/>
      <protection/>
    </xf>
    <xf numFmtId="1" fontId="21" fillId="0" borderId="13" xfId="27" applyNumberFormat="1" applyFont="1" applyBorder="1" applyAlignment="1">
      <alignment horizontal="centerContinuous" vertical="center"/>
      <protection/>
    </xf>
    <xf numFmtId="0" fontId="12" fillId="0" borderId="15" xfId="27" applyFont="1" applyBorder="1" applyAlignment="1">
      <alignment horizontal="centerContinuous" vertical="center"/>
      <protection/>
    </xf>
    <xf numFmtId="165" fontId="21" fillId="0" borderId="17" xfId="27" applyNumberFormat="1" applyFont="1" applyBorder="1" applyAlignment="1">
      <alignment vertical="center"/>
      <protection/>
    </xf>
    <xf numFmtId="4" fontId="21" fillId="0" borderId="17" xfId="27" applyNumberFormat="1" applyFont="1" applyBorder="1" applyAlignment="1">
      <alignment vertical="center"/>
      <protection/>
    </xf>
    <xf numFmtId="0" fontId="12" fillId="0" borderId="0" xfId="28" applyFont="1">
      <alignment/>
      <protection/>
    </xf>
    <xf numFmtId="0" fontId="34" fillId="0" borderId="0" xfId="28" applyFont="1">
      <alignment/>
      <protection/>
    </xf>
    <xf numFmtId="0" fontId="12" fillId="0" borderId="0" xfId="28" applyFont="1" applyAlignment="1">
      <alignment horizontal="right"/>
      <protection/>
    </xf>
    <xf numFmtId="0" fontId="34" fillId="0" borderId="0" xfId="28" applyFont="1" applyAlignment="1">
      <alignment horizontal="right"/>
      <protection/>
    </xf>
    <xf numFmtId="0" fontId="31" fillId="0" borderId="0" xfId="28" applyFont="1" applyAlignment="1">
      <alignment horizontal="center"/>
      <protection/>
    </xf>
    <xf numFmtId="0" fontId="21" fillId="0" borderId="12" xfId="28" applyFont="1" applyBorder="1" applyAlignment="1">
      <alignment horizontal="center" vertical="center" textRotation="90"/>
      <protection/>
    </xf>
    <xf numFmtId="0" fontId="21" fillId="0" borderId="12" xfId="28" applyFont="1" applyBorder="1" applyAlignment="1">
      <alignment horizontal="center" vertical="center"/>
      <protection/>
    </xf>
    <xf numFmtId="0" fontId="21" fillId="0" borderId="13" xfId="28" applyFont="1" applyBorder="1" applyAlignment="1">
      <alignment horizontal="center" vertical="center" wrapText="1"/>
      <protection/>
    </xf>
    <xf numFmtId="0" fontId="21" fillId="0" borderId="15" xfId="28" applyFont="1" applyBorder="1" applyAlignment="1">
      <alignment horizontal="center" vertical="center" wrapText="1"/>
      <protection/>
    </xf>
    <xf numFmtId="0" fontId="17" fillId="0" borderId="15" xfId="28" applyFont="1" applyBorder="1" applyAlignment="1">
      <alignment horizontal="center" vertical="center" wrapText="1"/>
      <protection/>
    </xf>
    <xf numFmtId="0" fontId="21" fillId="0" borderId="12" xfId="28" applyFont="1" applyBorder="1" applyAlignment="1">
      <alignment horizontal="center" vertical="center" wrapText="1"/>
      <protection/>
    </xf>
    <xf numFmtId="0" fontId="17" fillId="0" borderId="0" xfId="28" applyFont="1">
      <alignment/>
      <protection/>
    </xf>
    <xf numFmtId="0" fontId="21" fillId="0" borderId="16" xfId="28" applyFont="1" applyBorder="1" applyAlignment="1">
      <alignment horizontal="center" vertical="center" textRotation="90"/>
      <protection/>
    </xf>
    <xf numFmtId="0" fontId="21" fillId="0" borderId="16" xfId="28" applyFont="1" applyBorder="1" applyAlignment="1">
      <alignment horizontal="center" vertical="center"/>
      <protection/>
    </xf>
    <xf numFmtId="0" fontId="12" fillId="0" borderId="17" xfId="28" applyFont="1" applyBorder="1" applyAlignment="1">
      <alignment horizontal="center" vertical="center" wrapText="1"/>
      <protection/>
    </xf>
    <xf numFmtId="0" fontId="21" fillId="0" borderId="16" xfId="28" applyFont="1" applyBorder="1" applyAlignment="1">
      <alignment horizontal="center" vertical="center" wrapText="1"/>
      <protection/>
    </xf>
    <xf numFmtId="0" fontId="12" fillId="0" borderId="0" xfId="28" applyFont="1" applyAlignment="1">
      <alignment horizontal="center"/>
      <protection/>
    </xf>
    <xf numFmtId="0" fontId="12" fillId="0" borderId="0" xfId="28" applyFont="1" applyAlignment="1">
      <alignment horizontal="center" vertical="center"/>
      <protection/>
    </xf>
    <xf numFmtId="0" fontId="12" fillId="0" borderId="0" xfId="28" applyFont="1" applyAlignment="1">
      <alignment vertical="center" wrapText="1"/>
      <protection/>
    </xf>
    <xf numFmtId="3" fontId="12" fillId="0" borderId="0" xfId="28" applyNumberFormat="1" applyFont="1" applyBorder="1" applyAlignment="1">
      <alignment horizontal="right" vertical="center"/>
      <protection/>
    </xf>
    <xf numFmtId="4" fontId="12" fillId="0" borderId="0" xfId="28" applyNumberFormat="1" applyFont="1" applyBorder="1" applyAlignment="1">
      <alignment horizontal="right" vertical="center"/>
      <protection/>
    </xf>
    <xf numFmtId="0" fontId="12" fillId="0" borderId="0" xfId="28" applyFont="1" applyBorder="1" applyAlignment="1">
      <alignment horizontal="right" vertical="center"/>
      <protection/>
    </xf>
    <xf numFmtId="0" fontId="12" fillId="0" borderId="0" xfId="28" applyFont="1" applyBorder="1" applyAlignment="1">
      <alignment horizontal="center" vertical="center" wrapText="1"/>
      <protection/>
    </xf>
    <xf numFmtId="0" fontId="12" fillId="0" borderId="0" xfId="28" applyFont="1" applyAlignment="1">
      <alignment vertical="center"/>
      <protection/>
    </xf>
    <xf numFmtId="0" fontId="21" fillId="0" borderId="0" xfId="28" applyFont="1" applyAlignment="1">
      <alignment vertical="center" wrapText="1"/>
      <protection/>
    </xf>
    <xf numFmtId="3" fontId="21" fillId="0" borderId="0" xfId="28" applyNumberFormat="1" applyFont="1" applyBorder="1" applyAlignment="1">
      <alignment horizontal="right" vertical="center"/>
      <protection/>
    </xf>
    <xf numFmtId="0" fontId="21" fillId="0" borderId="0" xfId="28" applyFont="1" applyAlignment="1">
      <alignment vertical="center"/>
      <protection/>
    </xf>
    <xf numFmtId="3" fontId="12" fillId="2" borderId="0" xfId="28" applyNumberFormat="1" applyFont="1" applyFill="1" applyBorder="1" applyAlignment="1">
      <alignment horizontal="right" vertical="center"/>
      <protection/>
    </xf>
    <xf numFmtId="3" fontId="12" fillId="0" borderId="0" xfId="28" applyNumberFormat="1" applyFont="1" applyBorder="1" applyAlignment="1">
      <alignment horizontal="right"/>
      <protection/>
    </xf>
    <xf numFmtId="0" fontId="21" fillId="0" borderId="0" xfId="28" applyFont="1" applyAlignment="1">
      <alignment horizontal="center" vertical="center"/>
      <protection/>
    </xf>
    <xf numFmtId="3" fontId="21" fillId="2" borderId="0" xfId="28" applyNumberFormat="1" applyFont="1" applyFill="1" applyBorder="1" applyAlignment="1">
      <alignment horizontal="right" vertical="center"/>
      <protection/>
    </xf>
    <xf numFmtId="4" fontId="21" fillId="0" borderId="0" xfId="28" applyNumberFormat="1" applyFont="1" applyBorder="1" applyAlignment="1">
      <alignment horizontal="right" vertical="center"/>
      <protection/>
    </xf>
    <xf numFmtId="3" fontId="12" fillId="2" borderId="0" xfId="28" applyNumberFormat="1" applyFont="1" applyFill="1" applyBorder="1" applyAlignment="1">
      <alignment horizontal="right"/>
      <protection/>
    </xf>
    <xf numFmtId="0" fontId="12" fillId="0" borderId="0" xfId="28" applyFont="1" applyBorder="1" applyAlignment="1">
      <alignment horizontal="right"/>
      <protection/>
    </xf>
    <xf numFmtId="4" fontId="12" fillId="0" borderId="0" xfId="28" applyNumberFormat="1" applyFont="1" applyBorder="1" applyAlignment="1">
      <alignment horizontal="right"/>
      <protection/>
    </xf>
    <xf numFmtId="0" fontId="21" fillId="0" borderId="13" xfId="28" applyFont="1" applyBorder="1" applyAlignment="1">
      <alignment horizontal="centerContinuous" vertical="center"/>
      <protection/>
    </xf>
    <xf numFmtId="0" fontId="21" fillId="0" borderId="14" xfId="28" applyFont="1" applyBorder="1" applyAlignment="1">
      <alignment horizontal="centerContinuous" vertical="center"/>
      <protection/>
    </xf>
    <xf numFmtId="3" fontId="21" fillId="2" borderId="17" xfId="28" applyNumberFormat="1" applyFont="1" applyFill="1" applyBorder="1" applyAlignment="1">
      <alignment horizontal="right" vertical="center"/>
      <protection/>
    </xf>
    <xf numFmtId="3" fontId="21" fillId="0" borderId="17" xfId="28" applyNumberFormat="1" applyFont="1" applyBorder="1" applyAlignment="1">
      <alignment horizontal="right" vertical="center"/>
      <protection/>
    </xf>
    <xf numFmtId="0" fontId="12" fillId="0" borderId="0" xfId="29" applyFont="1" applyAlignment="1">
      <alignment/>
      <protection/>
    </xf>
    <xf numFmtId="3" fontId="12" fillId="0" borderId="0" xfId="29" applyNumberFormat="1" applyFont="1" applyAlignment="1">
      <alignment vertical="center"/>
      <protection/>
    </xf>
    <xf numFmtId="165" fontId="12" fillId="0" borderId="0" xfId="29" applyNumberFormat="1" applyFont="1">
      <alignment/>
      <protection/>
    </xf>
    <xf numFmtId="3" fontId="12" fillId="0" borderId="0" xfId="29" applyNumberFormat="1" applyFont="1">
      <alignment/>
      <protection/>
    </xf>
    <xf numFmtId="3" fontId="12" fillId="0" borderId="0" xfId="29" applyNumberFormat="1" applyFont="1" applyAlignment="1">
      <alignment horizontal="right"/>
      <protection/>
    </xf>
    <xf numFmtId="0" fontId="12" fillId="0" borderId="0" xfId="29" applyFont="1">
      <alignment/>
      <protection/>
    </xf>
    <xf numFmtId="0" fontId="8" fillId="0" borderId="0" xfId="29" applyFont="1" applyAlignment="1">
      <alignment vertical="center"/>
      <protection/>
    </xf>
    <xf numFmtId="0" fontId="0" fillId="0" borderId="0" xfId="29" applyFont="1" applyAlignment="1">
      <alignment vertical="center"/>
      <protection/>
    </xf>
    <xf numFmtId="3" fontId="0" fillId="0" borderId="0" xfId="29" applyNumberFormat="1" applyFont="1" applyAlignment="1">
      <alignment vertical="center"/>
      <protection/>
    </xf>
    <xf numFmtId="3" fontId="0" fillId="0" borderId="0" xfId="29" applyNumberFormat="1" applyFont="1" applyAlignment="1">
      <alignment horizontal="right" vertical="center"/>
      <protection/>
    </xf>
    <xf numFmtId="0" fontId="0" fillId="0" borderId="0" xfId="29" applyFont="1" applyAlignment="1">
      <alignment horizontal="right" vertical="center"/>
      <protection/>
    </xf>
    <xf numFmtId="0" fontId="38" fillId="0" borderId="17" xfId="29" applyFont="1" applyBorder="1" applyAlignment="1">
      <alignment horizontal="center" vertical="center"/>
      <protection/>
    </xf>
    <xf numFmtId="3" fontId="6" fillId="0" borderId="17" xfId="29" applyNumberFormat="1" applyFont="1" applyBorder="1" applyAlignment="1">
      <alignment horizontal="center" vertical="center"/>
      <protection/>
    </xf>
    <xf numFmtId="0" fontId="0" fillId="0" borderId="23" xfId="29" applyFont="1" applyBorder="1" applyAlignment="1">
      <alignment horizontal="center" vertical="center"/>
      <protection/>
    </xf>
    <xf numFmtId="3" fontId="6" fillId="0" borderId="17" xfId="29" applyNumberFormat="1" applyFont="1" applyBorder="1" applyAlignment="1">
      <alignment horizontal="center" vertical="center"/>
      <protection/>
    </xf>
    <xf numFmtId="0" fontId="0" fillId="0" borderId="0" xfId="29" applyFont="1" applyBorder="1" applyAlignment="1">
      <alignment horizontal="center" vertical="center"/>
      <protection/>
    </xf>
    <xf numFmtId="0" fontId="6" fillId="0" borderId="17" xfId="29" applyFont="1" applyBorder="1" applyAlignment="1">
      <alignment horizontal="center" vertical="center"/>
      <protection/>
    </xf>
    <xf numFmtId="0" fontId="36" fillId="0" borderId="0" xfId="29" applyFont="1" applyBorder="1" applyAlignment="1">
      <alignment horizontal="center" vertical="center"/>
      <protection/>
    </xf>
    <xf numFmtId="0" fontId="6" fillId="0" borderId="0" xfId="29" applyFont="1" applyBorder="1" applyAlignment="1">
      <alignment horizontal="center" vertical="center"/>
      <protection/>
    </xf>
    <xf numFmtId="3" fontId="6" fillId="0" borderId="0" xfId="29" applyNumberFormat="1" applyFont="1" applyBorder="1" applyAlignment="1">
      <alignment horizontal="center" vertical="center"/>
      <protection/>
    </xf>
    <xf numFmtId="0" fontId="0" fillId="0" borderId="0" xfId="29" applyFont="1" applyBorder="1" applyAlignment="1">
      <alignment vertical="center"/>
      <protection/>
    </xf>
    <xf numFmtId="3" fontId="0" fillId="0" borderId="0" xfId="29" applyNumberFormat="1" applyFont="1" applyBorder="1" applyAlignment="1">
      <alignment horizontal="right" vertical="center"/>
      <protection/>
    </xf>
    <xf numFmtId="0" fontId="8" fillId="0" borderId="0" xfId="29" applyFont="1" applyBorder="1" applyAlignment="1">
      <alignment vertical="center"/>
      <protection/>
    </xf>
    <xf numFmtId="0" fontId="0" fillId="0" borderId="0" xfId="29" applyFont="1" applyFill="1" applyBorder="1" applyAlignment="1">
      <alignment vertical="center"/>
      <protection/>
    </xf>
    <xf numFmtId="3" fontId="0" fillId="0" borderId="0" xfId="29" applyNumberFormat="1" applyFont="1" applyFill="1" applyBorder="1" applyAlignment="1">
      <alignment horizontal="right" vertical="center"/>
      <protection/>
    </xf>
    <xf numFmtId="0" fontId="6" fillId="0" borderId="17" xfId="29" applyFont="1" applyFill="1" applyBorder="1" applyAlignment="1">
      <alignment vertical="center"/>
      <protection/>
    </xf>
    <xf numFmtId="3" fontId="6" fillId="0" borderId="17" xfId="29" applyNumberFormat="1" applyFont="1" applyFill="1" applyBorder="1" applyAlignment="1">
      <alignment horizontal="right" vertical="center"/>
      <protection/>
    </xf>
    <xf numFmtId="0" fontId="0" fillId="0" borderId="0" xfId="29" applyFont="1" applyFill="1" applyBorder="1" applyAlignment="1">
      <alignment horizontal="left" vertical="center"/>
      <protection/>
    </xf>
    <xf numFmtId="0" fontId="6" fillId="0" borderId="0" xfId="29" applyFont="1" applyFill="1" applyBorder="1" applyAlignment="1">
      <alignment vertical="center"/>
      <protection/>
    </xf>
    <xf numFmtId="0" fontId="0" fillId="0" borderId="24" xfId="29" applyFont="1" applyFill="1" applyBorder="1" applyAlignment="1">
      <alignment vertical="center"/>
      <protection/>
    </xf>
    <xf numFmtId="3" fontId="0" fillId="0" borderId="0" xfId="29" applyNumberFormat="1" applyFont="1" applyFill="1" applyBorder="1" applyAlignment="1">
      <alignment horizontal="center" vertical="center"/>
      <protection/>
    </xf>
    <xf numFmtId="3" fontId="0" fillId="0" borderId="24" xfId="29" applyNumberFormat="1" applyFont="1" applyFill="1" applyBorder="1" applyAlignment="1">
      <alignment horizontal="right" vertical="center"/>
      <protection/>
    </xf>
    <xf numFmtId="0" fontId="0" fillId="0" borderId="0" xfId="29" applyFont="1" applyBorder="1" applyAlignment="1">
      <alignment horizontal="left" vertical="center"/>
      <protection/>
    </xf>
    <xf numFmtId="0" fontId="6" fillId="0" borderId="4" xfId="29" applyFont="1" applyFill="1" applyBorder="1" applyAlignment="1">
      <alignment horizontal="center" vertical="center"/>
      <protection/>
    </xf>
    <xf numFmtId="3" fontId="6" fillId="0" borderId="4" xfId="29" applyNumberFormat="1" applyFont="1" applyFill="1" applyBorder="1" applyAlignment="1">
      <alignment horizontal="right" vertical="center"/>
      <protection/>
    </xf>
    <xf numFmtId="0" fontId="6" fillId="0" borderId="21" xfId="29" applyFont="1" applyFill="1" applyBorder="1" applyAlignment="1">
      <alignment horizontal="center" vertical="center"/>
      <protection/>
    </xf>
    <xf numFmtId="3" fontId="0" fillId="0" borderId="21" xfId="29" applyNumberFormat="1" applyFont="1" applyFill="1" applyBorder="1" applyAlignment="1">
      <alignment horizontal="right" vertical="center"/>
      <protection/>
    </xf>
    <xf numFmtId="0" fontId="8" fillId="0" borderId="0" xfId="29" applyFont="1" applyBorder="1" applyAlignment="1">
      <alignment vertical="center"/>
      <protection/>
    </xf>
    <xf numFmtId="0" fontId="6" fillId="0" borderId="4" xfId="29" applyFont="1" applyFill="1" applyBorder="1" applyAlignment="1">
      <alignment horizontal="left" vertical="center"/>
      <protection/>
    </xf>
    <xf numFmtId="3" fontId="6" fillId="0" borderId="4" xfId="29" applyNumberFormat="1" applyFont="1" applyFill="1" applyBorder="1" applyAlignment="1">
      <alignment horizontal="right" vertical="center"/>
      <protection/>
    </xf>
    <xf numFmtId="0" fontId="6" fillId="0" borderId="0" xfId="29" applyFont="1" applyFill="1" applyBorder="1" applyAlignment="1">
      <alignment horizontal="left" vertical="center"/>
      <protection/>
    </xf>
    <xf numFmtId="0" fontId="6" fillId="0" borderId="4" xfId="29" applyFont="1" applyFill="1" applyBorder="1" applyAlignment="1">
      <alignment horizontal="left" vertical="center"/>
      <protection/>
    </xf>
    <xf numFmtId="0" fontId="0" fillId="0" borderId="21" xfId="29" applyFont="1" applyFill="1" applyBorder="1" applyAlignment="1">
      <alignment horizontal="left" vertical="center"/>
      <protection/>
    </xf>
    <xf numFmtId="0" fontId="6" fillId="0" borderId="0" xfId="29" applyFont="1" applyFill="1" applyBorder="1" applyAlignment="1">
      <alignment horizontal="center" vertical="center"/>
      <protection/>
    </xf>
    <xf numFmtId="0" fontId="0" fillId="0" borderId="0" xfId="29" applyFont="1" applyFill="1" applyBorder="1" applyAlignment="1">
      <alignment horizontal="left" vertical="center" wrapText="1"/>
      <protection/>
    </xf>
    <xf numFmtId="3" fontId="0" fillId="0" borderId="0" xfId="29" applyNumberFormat="1" applyFont="1" applyFill="1" applyBorder="1" applyAlignment="1">
      <alignment horizontal="right" vertical="center"/>
      <protection/>
    </xf>
    <xf numFmtId="0" fontId="6" fillId="0" borderId="4" xfId="29" applyFont="1" applyFill="1" applyBorder="1" applyAlignment="1">
      <alignment horizontal="center" vertical="center" wrapText="1"/>
      <protection/>
    </xf>
    <xf numFmtId="3" fontId="0" fillId="0" borderId="22" xfId="29" applyNumberFormat="1" applyFont="1" applyFill="1" applyBorder="1" applyAlignment="1">
      <alignment horizontal="right" vertical="center"/>
      <protection/>
    </xf>
    <xf numFmtId="0" fontId="6" fillId="0" borderId="17" xfId="29" applyFont="1" applyFill="1" applyBorder="1" applyAlignment="1">
      <alignment horizontal="center" vertical="center"/>
      <protection/>
    </xf>
    <xf numFmtId="0" fontId="0" fillId="0" borderId="0" xfId="29" applyFont="1" applyBorder="1" applyAlignment="1">
      <alignment horizontal="left" vertical="center" wrapText="1"/>
      <protection/>
    </xf>
    <xf numFmtId="3" fontId="0" fillId="0" borderId="0" xfId="29" applyNumberFormat="1" applyFont="1" applyBorder="1" applyAlignment="1">
      <alignment vertical="center"/>
      <protection/>
    </xf>
    <xf numFmtId="3" fontId="0" fillId="0" borderId="4" xfId="29" applyNumberFormat="1" applyFont="1" applyFill="1" applyBorder="1" applyAlignment="1">
      <alignment horizontal="right" vertical="center"/>
      <protection/>
    </xf>
    <xf numFmtId="3" fontId="6" fillId="0" borderId="4" xfId="29" applyNumberFormat="1" applyFont="1" applyBorder="1" applyAlignment="1">
      <alignment horizontal="right" vertical="center"/>
      <protection/>
    </xf>
    <xf numFmtId="0" fontId="6" fillId="0" borderId="31" xfId="29" applyFont="1" applyFill="1" applyBorder="1" applyAlignment="1">
      <alignment horizontal="center" vertical="center"/>
      <protection/>
    </xf>
    <xf numFmtId="0" fontId="0" fillId="0" borderId="21" xfId="29" applyFont="1" applyFill="1" applyBorder="1" applyAlignment="1">
      <alignment horizontal="right" vertical="center"/>
      <protection/>
    </xf>
    <xf numFmtId="0" fontId="0" fillId="0" borderId="22" xfId="29" applyFont="1" applyFill="1" applyBorder="1" applyAlignment="1">
      <alignment horizontal="left" vertical="center"/>
      <protection/>
    </xf>
    <xf numFmtId="0" fontId="6" fillId="0" borderId="0" xfId="29" applyFont="1" applyBorder="1" applyAlignment="1">
      <alignment vertical="center"/>
      <protection/>
    </xf>
    <xf numFmtId="3" fontId="0" fillId="2" borderId="0" xfId="29" applyNumberFormat="1" applyFont="1" applyFill="1" applyBorder="1" applyAlignment="1">
      <alignment horizontal="right" vertical="center"/>
      <protection/>
    </xf>
    <xf numFmtId="3" fontId="0" fillId="0" borderId="24" xfId="29" applyNumberFormat="1" applyFont="1" applyFill="1" applyBorder="1" applyAlignment="1">
      <alignment horizontal="right" vertical="center"/>
      <protection/>
    </xf>
    <xf numFmtId="0" fontId="12" fillId="0" borderId="0" xfId="19" applyFont="1" applyAlignment="1">
      <alignment vertical="center"/>
      <protection/>
    </xf>
    <xf numFmtId="165" fontId="12" fillId="0" borderId="0" xfId="19" applyNumberFormat="1" applyFont="1" applyAlignment="1">
      <alignment vertical="center"/>
      <protection/>
    </xf>
    <xf numFmtId="165" fontId="12" fillId="0" borderId="0" xfId="19" applyNumberFormat="1" applyFont="1" applyAlignment="1">
      <alignment horizontal="right" vertical="center"/>
      <protection/>
    </xf>
    <xf numFmtId="165" fontId="14" fillId="0" borderId="0" xfId="19" applyNumberFormat="1" applyFont="1" applyAlignment="1">
      <alignment horizontal="right" vertical="center"/>
      <protection/>
    </xf>
    <xf numFmtId="0" fontId="21" fillId="0" borderId="13" xfId="19" applyFont="1" applyBorder="1" applyAlignment="1">
      <alignment horizontal="center" vertical="center" wrapText="1"/>
      <protection/>
    </xf>
    <xf numFmtId="0" fontId="21" fillId="0" borderId="14" xfId="19" applyFont="1" applyBorder="1" applyAlignment="1">
      <alignment horizontal="center" vertical="center" wrapText="1"/>
      <protection/>
    </xf>
    <xf numFmtId="0" fontId="21" fillId="0" borderId="15" xfId="19" applyFont="1" applyBorder="1" applyAlignment="1">
      <alignment horizontal="center" vertical="center" wrapText="1"/>
      <protection/>
    </xf>
    <xf numFmtId="165" fontId="21" fillId="0" borderId="17" xfId="19" applyNumberFormat="1" applyFont="1" applyBorder="1" applyAlignment="1">
      <alignment horizontal="center" vertical="center" wrapText="1"/>
      <protection/>
    </xf>
    <xf numFmtId="0" fontId="21" fillId="0" borderId="0" xfId="19" applyFont="1" applyAlignment="1">
      <alignment horizontal="center" vertical="center" wrapText="1"/>
      <protection/>
    </xf>
    <xf numFmtId="0" fontId="21" fillId="0" borderId="0" xfId="19" applyFont="1" applyAlignment="1">
      <alignment vertical="center"/>
      <protection/>
    </xf>
    <xf numFmtId="165" fontId="21" fillId="0" borderId="0" xfId="19" applyNumberFormat="1" applyFont="1" applyAlignment="1">
      <alignment vertical="center"/>
      <protection/>
    </xf>
    <xf numFmtId="0" fontId="23" fillId="0" borderId="0" xfId="19" applyFont="1" applyAlignment="1">
      <alignment vertical="center"/>
      <protection/>
    </xf>
    <xf numFmtId="165" fontId="23" fillId="0" borderId="0" xfId="19" applyNumberFormat="1" applyFont="1" applyAlignment="1">
      <alignment vertical="center"/>
      <protection/>
    </xf>
    <xf numFmtId="0" fontId="21" fillId="0" borderId="32" xfId="19" applyFont="1" applyBorder="1" applyAlignment="1">
      <alignment vertical="center"/>
      <protection/>
    </xf>
    <xf numFmtId="0" fontId="21" fillId="0" borderId="33" xfId="19" applyFont="1" applyBorder="1" applyAlignment="1">
      <alignment vertical="center"/>
      <protection/>
    </xf>
    <xf numFmtId="0" fontId="21" fillId="0" borderId="34" xfId="19" applyFont="1" applyBorder="1" applyAlignment="1">
      <alignment vertical="center"/>
      <protection/>
    </xf>
    <xf numFmtId="165" fontId="21" fillId="0" borderId="35" xfId="19" applyNumberFormat="1" applyFont="1" applyBorder="1" applyAlignment="1">
      <alignment vertical="center"/>
      <protection/>
    </xf>
    <xf numFmtId="0" fontId="12" fillId="0" borderId="0" xfId="19" applyFont="1" applyAlignment="1">
      <alignment vertical="center" wrapText="1"/>
      <protection/>
    </xf>
    <xf numFmtId="0" fontId="11" fillId="0" borderId="0" xfId="19" applyFont="1" applyAlignment="1">
      <alignment vertical="center" wrapText="1"/>
      <protection/>
    </xf>
    <xf numFmtId="0" fontId="12" fillId="0" borderId="0" xfId="19" applyFont="1" applyAlignment="1">
      <alignment horizontal="left" vertical="center" wrapText="1"/>
      <protection/>
    </xf>
    <xf numFmtId="0" fontId="21" fillId="0" borderId="18" xfId="19" applyFont="1" applyBorder="1" applyAlignment="1">
      <alignment vertical="center"/>
      <protection/>
    </xf>
    <xf numFmtId="0" fontId="21" fillId="0" borderId="20" xfId="19" applyFont="1" applyBorder="1" applyAlignment="1">
      <alignment vertical="center"/>
      <protection/>
    </xf>
    <xf numFmtId="0" fontId="21" fillId="0" borderId="19" xfId="19" applyFont="1" applyBorder="1" applyAlignment="1">
      <alignment vertical="center"/>
      <protection/>
    </xf>
    <xf numFmtId="165" fontId="21" fillId="0" borderId="4" xfId="19" applyNumberFormat="1" applyFont="1" applyBorder="1" applyAlignment="1">
      <alignment vertical="center"/>
      <protection/>
    </xf>
    <xf numFmtId="0" fontId="12" fillId="0" borderId="0" xfId="19" applyFont="1" applyAlignment="1" quotePrefix="1">
      <alignment vertical="center"/>
      <protection/>
    </xf>
    <xf numFmtId="0" fontId="21" fillId="0" borderId="4" xfId="19" applyFont="1" applyBorder="1" applyAlignment="1">
      <alignment vertical="center"/>
      <protection/>
    </xf>
    <xf numFmtId="0" fontId="21" fillId="0" borderId="13" xfId="19" applyFont="1" applyBorder="1" applyAlignment="1">
      <alignment vertical="center"/>
      <protection/>
    </xf>
    <xf numFmtId="0" fontId="21" fillId="0" borderId="14" xfId="19" applyFont="1" applyBorder="1" applyAlignment="1">
      <alignment vertical="center"/>
      <protection/>
    </xf>
    <xf numFmtId="0" fontId="21" fillId="0" borderId="15" xfId="19" applyFont="1" applyBorder="1" applyAlignment="1">
      <alignment vertical="center"/>
      <protection/>
    </xf>
    <xf numFmtId="165" fontId="21" fillId="0" borderId="17" xfId="19" applyNumberFormat="1" applyFont="1" applyBorder="1" applyAlignment="1">
      <alignment vertical="center"/>
      <protection/>
    </xf>
    <xf numFmtId="0" fontId="23" fillId="0" borderId="0" xfId="19" applyFont="1" applyAlignment="1">
      <alignment vertical="center"/>
      <protection/>
    </xf>
    <xf numFmtId="165" fontId="23" fillId="0" borderId="0" xfId="19" applyNumberFormat="1" applyFont="1" applyAlignment="1">
      <alignment vertical="center"/>
      <protection/>
    </xf>
    <xf numFmtId="0" fontId="21" fillId="0" borderId="35" xfId="19" applyFont="1" applyBorder="1" applyAlignment="1">
      <alignment vertical="center"/>
      <protection/>
    </xf>
    <xf numFmtId="0" fontId="21" fillId="0" borderId="36" xfId="19" applyFont="1" applyBorder="1" applyAlignment="1">
      <alignment vertical="center"/>
      <protection/>
    </xf>
    <xf numFmtId="0" fontId="21" fillId="0" borderId="37" xfId="19" applyFont="1" applyBorder="1" applyAlignment="1">
      <alignment vertical="center"/>
      <protection/>
    </xf>
    <xf numFmtId="165" fontId="21" fillId="0" borderId="37" xfId="19" applyNumberFormat="1" applyFont="1" applyBorder="1" applyAlignment="1">
      <alignment vertical="center"/>
      <protection/>
    </xf>
    <xf numFmtId="0" fontId="0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203" fontId="0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203" fontId="6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3" fontId="44" fillId="0" borderId="0" xfId="0" applyNumberFormat="1" applyFont="1" applyAlignment="1">
      <alignment vertical="center"/>
    </xf>
    <xf numFmtId="203" fontId="44" fillId="0" borderId="0" xfId="0" applyNumberFormat="1" applyFont="1" applyAlignment="1">
      <alignment horizontal="center" vertical="center"/>
    </xf>
    <xf numFmtId="3" fontId="6" fillId="0" borderId="17" xfId="0" applyNumberFormat="1" applyFont="1" applyBorder="1" applyAlignment="1">
      <alignment vertical="center"/>
    </xf>
    <xf numFmtId="203" fontId="6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177" fontId="12" fillId="0" borderId="0" xfId="0" applyNumberFormat="1" applyFont="1" applyAlignment="1">
      <alignment vertical="center"/>
    </xf>
    <xf numFmtId="177" fontId="12" fillId="0" borderId="0" xfId="0" applyNumberFormat="1" applyFont="1" applyBorder="1" applyAlignment="1">
      <alignment vertical="center"/>
    </xf>
    <xf numFmtId="49" fontId="21" fillId="0" borderId="17" xfId="0" applyNumberFormat="1" applyFont="1" applyBorder="1" applyAlignment="1">
      <alignment horizontal="center" vertical="center"/>
    </xf>
    <xf numFmtId="177" fontId="21" fillId="0" borderId="17" xfId="0" applyNumberFormat="1" applyFont="1" applyBorder="1" applyAlignment="1">
      <alignment vertical="center"/>
    </xf>
    <xf numFmtId="177" fontId="21" fillId="0" borderId="46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Alignment="1">
      <alignment horizontal="right" vertical="center"/>
    </xf>
    <xf numFmtId="0" fontId="21" fillId="0" borderId="17" xfId="0" applyFont="1" applyBorder="1" applyAlignment="1">
      <alignment vertical="center"/>
    </xf>
    <xf numFmtId="0" fontId="0" fillId="0" borderId="0" xfId="20" applyFont="1" applyAlignment="1">
      <alignment vertical="center"/>
      <protection/>
    </xf>
    <xf numFmtId="4" fontId="0" fillId="0" borderId="0" xfId="20" applyNumberFormat="1" applyFont="1" applyAlignment="1">
      <alignment vertical="center"/>
      <protection/>
    </xf>
    <xf numFmtId="0" fontId="0" fillId="0" borderId="0" xfId="20" applyFont="1" applyAlignment="1">
      <alignment horizontal="right" vertical="center"/>
      <protection/>
    </xf>
    <xf numFmtId="0" fontId="38" fillId="0" borderId="0" xfId="20" applyFont="1" applyAlignment="1">
      <alignment horizontal="center" vertical="center"/>
      <protection/>
    </xf>
    <xf numFmtId="0" fontId="0" fillId="0" borderId="0" xfId="20" applyFont="1" applyAlignment="1">
      <alignment horizontal="centerContinuous" vertical="center"/>
      <protection/>
    </xf>
    <xf numFmtId="4" fontId="0" fillId="0" borderId="0" xfId="20" applyNumberFormat="1" applyFont="1" applyAlignment="1">
      <alignment horizontal="centerContinuous" vertical="center"/>
      <protection/>
    </xf>
    <xf numFmtId="0" fontId="47" fillId="0" borderId="17" xfId="20" applyFont="1" applyBorder="1" applyAlignment="1">
      <alignment horizontal="centerContinuous" vertical="center"/>
      <protection/>
    </xf>
    <xf numFmtId="0" fontId="6" fillId="0" borderId="17" xfId="20" applyFont="1" applyBorder="1" applyAlignment="1">
      <alignment horizontal="centerContinuous" vertical="center"/>
      <protection/>
    </xf>
    <xf numFmtId="4" fontId="6" fillId="0" borderId="17" xfId="20" applyNumberFormat="1" applyFont="1" applyBorder="1" applyAlignment="1">
      <alignment horizontal="centerContinuous" vertical="center"/>
      <protection/>
    </xf>
    <xf numFmtId="0" fontId="0" fillId="0" borderId="17" xfId="20" applyFont="1" applyBorder="1" applyAlignment="1">
      <alignment horizontal="center" vertical="center" wrapText="1"/>
      <protection/>
    </xf>
    <xf numFmtId="4" fontId="0" fillId="0" borderId="17" xfId="20" applyNumberFormat="1" applyFont="1" applyBorder="1" applyAlignment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  <protection/>
    </xf>
    <xf numFmtId="0" fontId="48" fillId="0" borderId="26" xfId="20" applyFont="1" applyBorder="1" applyAlignment="1">
      <alignment vertical="center" wrapText="1"/>
      <protection/>
    </xf>
    <xf numFmtId="195" fontId="7" fillId="0" borderId="23" xfId="20" applyNumberFormat="1" applyFont="1" applyBorder="1" applyAlignment="1">
      <alignment vertical="center"/>
      <protection/>
    </xf>
    <xf numFmtId="4" fontId="7" fillId="0" borderId="23" xfId="20" applyNumberFormat="1" applyFont="1" applyBorder="1" applyAlignment="1">
      <alignment vertical="center"/>
      <protection/>
    </xf>
    <xf numFmtId="2" fontId="7" fillId="0" borderId="23" xfId="20" applyNumberFormat="1" applyFont="1" applyBorder="1" applyAlignment="1">
      <alignment vertical="center"/>
      <protection/>
    </xf>
    <xf numFmtId="2" fontId="7" fillId="0" borderId="27" xfId="20" applyNumberFormat="1" applyFont="1" applyBorder="1" applyAlignment="1">
      <alignment vertical="center"/>
      <protection/>
    </xf>
    <xf numFmtId="0" fontId="48" fillId="0" borderId="26" xfId="20" applyFont="1" applyBorder="1" applyAlignment="1">
      <alignment vertical="center"/>
      <protection/>
    </xf>
    <xf numFmtId="0" fontId="7" fillId="0" borderId="46" xfId="20" applyFont="1" applyBorder="1" applyAlignment="1">
      <alignment vertical="center" wrapText="1"/>
      <protection/>
    </xf>
    <xf numFmtId="195" fontId="7" fillId="0" borderId="0" xfId="20" applyNumberFormat="1" applyFont="1" applyBorder="1" applyAlignment="1">
      <alignment vertical="center"/>
      <protection/>
    </xf>
    <xf numFmtId="4" fontId="7" fillId="0" borderId="0" xfId="20" applyNumberFormat="1" applyFont="1" applyBorder="1" applyAlignment="1">
      <alignment vertical="center"/>
      <protection/>
    </xf>
    <xf numFmtId="2" fontId="7" fillId="0" borderId="47" xfId="20" applyNumberFormat="1" applyFont="1" applyBorder="1" applyAlignment="1">
      <alignment vertical="center"/>
      <protection/>
    </xf>
    <xf numFmtId="0" fontId="7" fillId="0" borderId="46" xfId="20" applyFont="1" applyBorder="1" applyAlignment="1">
      <alignment vertical="center"/>
      <protection/>
    </xf>
    <xf numFmtId="2" fontId="7" fillId="0" borderId="0" xfId="20" applyNumberFormat="1" applyFont="1" applyBorder="1" applyAlignment="1">
      <alignment vertical="center"/>
      <protection/>
    </xf>
    <xf numFmtId="0" fontId="48" fillId="0" borderId="46" xfId="20" applyFont="1" applyBorder="1" applyAlignment="1">
      <alignment vertical="center"/>
      <protection/>
    </xf>
    <xf numFmtId="195" fontId="48" fillId="0" borderId="0" xfId="20" applyNumberFormat="1" applyFont="1" applyBorder="1" applyAlignment="1">
      <alignment vertical="center"/>
      <protection/>
    </xf>
    <xf numFmtId="2" fontId="48" fillId="0" borderId="0" xfId="20" applyNumberFormat="1" applyFont="1" applyBorder="1" applyAlignment="1">
      <alignment vertical="center"/>
      <protection/>
    </xf>
    <xf numFmtId="4" fontId="48" fillId="0" borderId="47" xfId="20" applyNumberFormat="1" applyFont="1" applyBorder="1" applyAlignment="1">
      <alignment vertical="center"/>
      <protection/>
    </xf>
    <xf numFmtId="0" fontId="48" fillId="0" borderId="0" xfId="20" applyFont="1" applyBorder="1" applyAlignment="1">
      <alignment vertical="center"/>
      <protection/>
    </xf>
    <xf numFmtId="0" fontId="48" fillId="0" borderId="47" xfId="20" applyFont="1" applyBorder="1" applyAlignment="1">
      <alignment vertical="center"/>
      <protection/>
    </xf>
    <xf numFmtId="0" fontId="49" fillId="0" borderId="46" xfId="20" applyFont="1" applyBorder="1" applyAlignment="1">
      <alignment vertical="center"/>
      <protection/>
    </xf>
    <xf numFmtId="0" fontId="48" fillId="0" borderId="46" xfId="20" applyFont="1" applyBorder="1" applyAlignment="1">
      <alignment vertical="center" wrapText="1"/>
      <protection/>
    </xf>
    <xf numFmtId="4" fontId="48" fillId="0" borderId="0" xfId="20" applyNumberFormat="1" applyFont="1" applyBorder="1" applyAlignment="1">
      <alignment vertical="center"/>
      <protection/>
    </xf>
    <xf numFmtId="2" fontId="48" fillId="0" borderId="47" xfId="20" applyNumberFormat="1" applyFont="1" applyBorder="1" applyAlignment="1">
      <alignment vertical="center"/>
      <protection/>
    </xf>
    <xf numFmtId="0" fontId="50" fillId="0" borderId="46" xfId="20" applyFont="1" applyBorder="1" applyAlignment="1">
      <alignment vertical="center"/>
      <protection/>
    </xf>
    <xf numFmtId="195" fontId="50" fillId="0" borderId="0" xfId="20" applyNumberFormat="1" applyFont="1" applyBorder="1" applyAlignment="1">
      <alignment vertical="center"/>
      <protection/>
    </xf>
    <xf numFmtId="2" fontId="50" fillId="0" borderId="0" xfId="20" applyNumberFormat="1" applyFont="1" applyBorder="1" applyAlignment="1">
      <alignment vertical="center"/>
      <protection/>
    </xf>
    <xf numFmtId="2" fontId="50" fillId="0" borderId="47" xfId="20" applyNumberFormat="1" applyFont="1" applyBorder="1" applyAlignment="1">
      <alignment vertical="center"/>
      <protection/>
    </xf>
    <xf numFmtId="0" fontId="0" fillId="0" borderId="46" xfId="20" applyFont="1" applyBorder="1" applyAlignment="1">
      <alignment vertical="center" wrapText="1"/>
      <protection/>
    </xf>
    <xf numFmtId="4" fontId="50" fillId="0" borderId="0" xfId="20" applyNumberFormat="1" applyFont="1" applyBorder="1" applyAlignment="1">
      <alignment vertical="center"/>
      <protection/>
    </xf>
    <xf numFmtId="0" fontId="49" fillId="0" borderId="46" xfId="20" applyFont="1" applyBorder="1" applyAlignment="1">
      <alignment vertical="center" wrapText="1"/>
      <protection/>
    </xf>
    <xf numFmtId="0" fontId="50" fillId="0" borderId="46" xfId="20" applyFont="1" applyBorder="1" applyAlignment="1">
      <alignment vertical="center" wrapText="1"/>
      <protection/>
    </xf>
    <xf numFmtId="195" fontId="49" fillId="0" borderId="0" xfId="20" applyNumberFormat="1" applyFont="1" applyBorder="1" applyAlignment="1">
      <alignment vertical="center"/>
      <protection/>
    </xf>
    <xf numFmtId="2" fontId="49" fillId="0" borderId="0" xfId="20" applyNumberFormat="1" applyFont="1" applyBorder="1" applyAlignment="1">
      <alignment vertical="center"/>
      <protection/>
    </xf>
    <xf numFmtId="2" fontId="49" fillId="0" borderId="47" xfId="20" applyNumberFormat="1" applyFont="1" applyBorder="1" applyAlignment="1">
      <alignment vertical="center"/>
      <protection/>
    </xf>
    <xf numFmtId="0" fontId="6" fillId="0" borderId="46" xfId="20" applyFont="1" applyBorder="1" applyAlignment="1">
      <alignment vertical="center"/>
      <protection/>
    </xf>
    <xf numFmtId="195" fontId="0" fillId="0" borderId="0" xfId="20" applyNumberFormat="1" applyFont="1" applyBorder="1" applyAlignment="1">
      <alignment vertical="center"/>
      <protection/>
    </xf>
    <xf numFmtId="2" fontId="0" fillId="0" borderId="0" xfId="20" applyNumberFormat="1" applyFont="1" applyBorder="1" applyAlignment="1">
      <alignment vertical="center"/>
      <protection/>
    </xf>
    <xf numFmtId="2" fontId="0" fillId="0" borderId="47" xfId="20" applyNumberFormat="1" applyFont="1" applyBorder="1" applyAlignment="1">
      <alignment vertical="center"/>
      <protection/>
    </xf>
    <xf numFmtId="195" fontId="6" fillId="0" borderId="0" xfId="20" applyNumberFormat="1" applyFont="1" applyBorder="1" applyAlignment="1">
      <alignment vertical="center"/>
      <protection/>
    </xf>
    <xf numFmtId="2" fontId="6" fillId="0" borderId="0" xfId="20" applyNumberFormat="1" applyFont="1" applyBorder="1" applyAlignment="1">
      <alignment vertical="center"/>
      <protection/>
    </xf>
    <xf numFmtId="2" fontId="6" fillId="0" borderId="47" xfId="20" applyNumberFormat="1" applyFont="1" applyBorder="1" applyAlignment="1">
      <alignment vertical="center"/>
      <protection/>
    </xf>
    <xf numFmtId="4" fontId="49" fillId="0" borderId="47" xfId="20" applyNumberFormat="1" applyFont="1" applyBorder="1" applyAlignment="1">
      <alignment vertical="center"/>
      <protection/>
    </xf>
    <xf numFmtId="0" fontId="6" fillId="0" borderId="46" xfId="20" applyFont="1" applyBorder="1" applyAlignment="1">
      <alignment vertical="center" wrapText="1"/>
      <protection/>
    </xf>
    <xf numFmtId="4" fontId="6" fillId="0" borderId="47" xfId="20" applyNumberFormat="1" applyFont="1" applyBorder="1" applyAlignment="1">
      <alignment vertical="center"/>
      <protection/>
    </xf>
    <xf numFmtId="0" fontId="0" fillId="0" borderId="46" xfId="20" applyFont="1" applyBorder="1" applyAlignment="1">
      <alignment vertical="center"/>
      <protection/>
    </xf>
    <xf numFmtId="4" fontId="0" fillId="0" borderId="0" xfId="20" applyNumberFormat="1" applyFont="1" applyBorder="1" applyAlignment="1">
      <alignment vertical="center"/>
      <protection/>
    </xf>
    <xf numFmtId="49" fontId="48" fillId="0" borderId="46" xfId="20" applyNumberFormat="1" applyFont="1" applyBorder="1" applyAlignment="1">
      <alignment vertical="center" wrapText="1"/>
      <protection/>
    </xf>
    <xf numFmtId="0" fontId="6" fillId="0" borderId="0" xfId="20" applyFont="1" applyAlignment="1">
      <alignment horizontal="center" vertical="center"/>
      <protection/>
    </xf>
    <xf numFmtId="0" fontId="48" fillId="0" borderId="29" xfId="20" applyFont="1" applyBorder="1" applyAlignment="1">
      <alignment vertical="center"/>
      <protection/>
    </xf>
    <xf numFmtId="195" fontId="48" fillId="0" borderId="22" xfId="20" applyNumberFormat="1" applyFont="1" applyBorder="1" applyAlignment="1">
      <alignment vertical="center"/>
      <protection/>
    </xf>
    <xf numFmtId="2" fontId="48" fillId="0" borderId="22" xfId="20" applyNumberFormat="1" applyFont="1" applyBorder="1" applyAlignment="1">
      <alignment vertical="center"/>
      <protection/>
    </xf>
    <xf numFmtId="2" fontId="48" fillId="0" borderId="28" xfId="20" applyNumberFormat="1" applyFont="1" applyBorder="1" applyAlignment="1">
      <alignment vertical="center"/>
      <protection/>
    </xf>
    <xf numFmtId="0" fontId="6" fillId="0" borderId="48" xfId="20" applyFont="1" applyBorder="1" applyAlignment="1">
      <alignment horizontal="center" vertical="center"/>
      <protection/>
    </xf>
    <xf numFmtId="195" fontId="6" fillId="0" borderId="48" xfId="20" applyNumberFormat="1" applyFont="1" applyBorder="1" applyAlignment="1">
      <alignment horizontal="right" vertical="center"/>
      <protection/>
    </xf>
    <xf numFmtId="4" fontId="6" fillId="0" borderId="48" xfId="20" applyNumberFormat="1" applyFont="1" applyBorder="1" applyAlignment="1">
      <alignment horizontal="right" vertical="center"/>
      <protection/>
    </xf>
    <xf numFmtId="2" fontId="6" fillId="0" borderId="17" xfId="20" applyNumberFormat="1" applyFont="1" applyBorder="1" applyAlignment="1">
      <alignment horizontal="right" vertical="center"/>
      <protection/>
    </xf>
    <xf numFmtId="195" fontId="6" fillId="0" borderId="48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12" fillId="0" borderId="0" xfId="31" applyFont="1" applyAlignment="1">
      <alignment vertical="center"/>
      <protection/>
    </xf>
    <xf numFmtId="0" fontId="34" fillId="0" borderId="0" xfId="31" applyFont="1" applyAlignment="1">
      <alignment horizontal="left" vertical="center"/>
      <protection/>
    </xf>
    <xf numFmtId="165" fontId="34" fillId="0" borderId="0" xfId="31" applyNumberFormat="1" applyFont="1" applyAlignment="1">
      <alignment vertical="center"/>
      <protection/>
    </xf>
    <xf numFmtId="165" fontId="12" fillId="0" borderId="0" xfId="31" applyNumberFormat="1" applyFont="1" applyAlignment="1">
      <alignment horizontal="right" vertical="center"/>
      <protection/>
    </xf>
    <xf numFmtId="0" fontId="34" fillId="0" borderId="0" xfId="31" applyFont="1" applyAlignment="1">
      <alignment vertical="center"/>
      <protection/>
    </xf>
    <xf numFmtId="165" fontId="12" fillId="0" borderId="0" xfId="31" applyNumberFormat="1" applyFont="1" applyAlignment="1">
      <alignment vertical="center"/>
      <protection/>
    </xf>
    <xf numFmtId="165" fontId="12" fillId="0" borderId="0" xfId="31" applyNumberFormat="1" applyFont="1" applyAlignment="1">
      <alignment horizontal="right" vertical="center"/>
      <protection/>
    </xf>
    <xf numFmtId="0" fontId="12" fillId="0" borderId="0" xfId="31" applyFont="1" applyAlignment="1">
      <alignment horizontal="center" vertical="center"/>
      <protection/>
    </xf>
    <xf numFmtId="0" fontId="21" fillId="0" borderId="12" xfId="31" applyFont="1" applyBorder="1" applyAlignment="1">
      <alignment horizontal="center" vertical="center" wrapText="1"/>
      <protection/>
    </xf>
    <xf numFmtId="0" fontId="21" fillId="0" borderId="12" xfId="31" applyFont="1" applyBorder="1" applyAlignment="1">
      <alignment horizontal="center" vertical="center"/>
      <protection/>
    </xf>
    <xf numFmtId="165" fontId="21" fillId="0" borderId="12" xfId="31" applyNumberFormat="1" applyFont="1" applyBorder="1" applyAlignment="1">
      <alignment horizontal="center" vertical="center" wrapText="1"/>
      <protection/>
    </xf>
    <xf numFmtId="165" fontId="21" fillId="0" borderId="13" xfId="31" applyNumberFormat="1" applyFont="1" applyBorder="1" applyAlignment="1">
      <alignment horizontal="center" vertical="center"/>
      <protection/>
    </xf>
    <xf numFmtId="165" fontId="21" fillId="0" borderId="14" xfId="31" applyNumberFormat="1" applyFont="1" applyBorder="1" applyAlignment="1">
      <alignment horizontal="center" vertical="center"/>
      <protection/>
    </xf>
    <xf numFmtId="165" fontId="21" fillId="0" borderId="15" xfId="31" applyNumberFormat="1" applyFont="1" applyBorder="1" applyAlignment="1">
      <alignment horizontal="center" vertical="center"/>
      <protection/>
    </xf>
    <xf numFmtId="0" fontId="17" fillId="0" borderId="0" xfId="31" applyFont="1" applyAlignment="1">
      <alignment vertical="center"/>
      <protection/>
    </xf>
    <xf numFmtId="0" fontId="21" fillId="0" borderId="16" xfId="31" applyFont="1" applyBorder="1" applyAlignment="1">
      <alignment horizontal="center" vertical="center" wrapText="1"/>
      <protection/>
    </xf>
    <xf numFmtId="0" fontId="21" fillId="0" borderId="16" xfId="31" applyFont="1" applyBorder="1" applyAlignment="1">
      <alignment horizontal="center" vertical="center"/>
      <protection/>
    </xf>
    <xf numFmtId="165" fontId="21" fillId="0" borderId="16" xfId="31" applyNumberFormat="1" applyFont="1" applyBorder="1" applyAlignment="1">
      <alignment horizontal="center" vertical="center" wrapText="1"/>
      <protection/>
    </xf>
    <xf numFmtId="165" fontId="21" fillId="0" borderId="17" xfId="31" applyNumberFormat="1" applyFont="1" applyBorder="1" applyAlignment="1">
      <alignment horizontal="center" vertical="center" wrapText="1"/>
      <protection/>
    </xf>
    <xf numFmtId="0" fontId="18" fillId="0" borderId="0" xfId="31" applyFont="1" applyAlignment="1">
      <alignment vertical="center"/>
      <protection/>
    </xf>
    <xf numFmtId="0" fontId="12" fillId="0" borderId="0" xfId="31" applyFont="1" applyAlignment="1">
      <alignment horizontal="center" vertical="center" wrapText="1"/>
      <protection/>
    </xf>
    <xf numFmtId="165" fontId="12" fillId="0" borderId="0" xfId="31" applyNumberFormat="1" applyFont="1" applyAlignment="1">
      <alignment horizontal="center" vertical="center" wrapText="1"/>
      <protection/>
    </xf>
    <xf numFmtId="0" fontId="12" fillId="0" borderId="0" xfId="3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3" fontId="12" fillId="0" borderId="0" xfId="31" applyNumberFormat="1" applyFont="1" applyBorder="1" applyAlignment="1">
      <alignment horizontal="right" vertical="center"/>
      <protection/>
    </xf>
    <xf numFmtId="0" fontId="12" fillId="0" borderId="0" xfId="31" applyFont="1" applyBorder="1" applyAlignment="1">
      <alignment vertical="center"/>
      <protection/>
    </xf>
    <xf numFmtId="0" fontId="12" fillId="0" borderId="0" xfId="21" applyFont="1" applyBorder="1" applyAlignment="1">
      <alignment horizontal="left" vertical="center" wrapText="1"/>
      <protection/>
    </xf>
    <xf numFmtId="3" fontId="12" fillId="0" borderId="0" xfId="31" applyNumberFormat="1" applyFont="1" applyBorder="1" applyAlignment="1">
      <alignment vertical="center"/>
      <protection/>
    </xf>
    <xf numFmtId="0" fontId="12" fillId="0" borderId="18" xfId="31" applyFont="1" applyBorder="1" applyAlignment="1">
      <alignment horizontal="center" vertical="center"/>
      <protection/>
    </xf>
    <xf numFmtId="0" fontId="21" fillId="0" borderId="19" xfId="31" applyFont="1" applyBorder="1" applyAlignment="1">
      <alignment horizontal="center" vertical="center"/>
      <protection/>
    </xf>
    <xf numFmtId="165" fontId="21" fillId="0" borderId="4" xfId="31" applyNumberFormat="1" applyFont="1" applyBorder="1" applyAlignment="1">
      <alignment vertical="center"/>
      <protection/>
    </xf>
    <xf numFmtId="3" fontId="21" fillId="0" borderId="4" xfId="31" applyNumberFormat="1" applyFont="1" applyBorder="1" applyAlignment="1">
      <alignment horizontal="right" vertical="center"/>
      <protection/>
    </xf>
    <xf numFmtId="165" fontId="12" fillId="0" borderId="0" xfId="31" applyNumberFormat="1" applyFont="1" applyBorder="1" applyAlignment="1">
      <alignment vertical="center"/>
      <protection/>
    </xf>
    <xf numFmtId="0" fontId="12" fillId="0" borderId="13" xfId="31" applyFont="1" applyBorder="1" applyAlignment="1">
      <alignment horizontal="center" vertical="center"/>
      <protection/>
    </xf>
    <xf numFmtId="0" fontId="21" fillId="0" borderId="15" xfId="31" applyFont="1" applyBorder="1" applyAlignment="1">
      <alignment horizontal="center" vertical="center"/>
      <protection/>
    </xf>
    <xf numFmtId="165" fontId="21" fillId="0" borderId="17" xfId="31" applyNumberFormat="1" applyFont="1" applyBorder="1" applyAlignment="1">
      <alignment vertical="center"/>
      <protection/>
    </xf>
    <xf numFmtId="0" fontId="31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21" fillId="0" borderId="17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21">
    <cellStyle name="Normal" xfId="0"/>
    <cellStyle name="Comma" xfId="15"/>
    <cellStyle name="Comma [0]" xfId="16"/>
    <cellStyle name="Hyperlink" xfId="17"/>
    <cellStyle name="Followed Hyperlink" xfId="18"/>
    <cellStyle name="Normál_kimutatások (10, 10a,b)" xfId="19"/>
    <cellStyle name="Normál_kimutatások (11)" xfId="20"/>
    <cellStyle name="Normál_kimutatások (12)" xfId="21"/>
    <cellStyle name="Normál_kimutatások (3)" xfId="22"/>
    <cellStyle name="Normál_Kimutatások (3,4,6)" xfId="23"/>
    <cellStyle name="Normál_kimutatások (3a,b,c,d)" xfId="24"/>
    <cellStyle name="Normál_kimutatások (4)" xfId="25"/>
    <cellStyle name="Normál_kimutatások (5)" xfId="26"/>
    <cellStyle name="Normál_kimutatások (7)" xfId="27"/>
    <cellStyle name="Normál_kimutatások (8)" xfId="28"/>
    <cellStyle name="Normál_kimutatások (9a,9b)" xfId="29"/>
    <cellStyle name="Normál_Kimutatások 2004-re" xfId="30"/>
    <cellStyle name="Normál_Táblázatok" xfId="31"/>
    <cellStyle name="Currency" xfId="32"/>
    <cellStyle name="Currency [0]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Bevételi teljesítés megoszlása 2003. évi tény</a:t>
            </a:r>
          </a:p>
        </c:rich>
      </c:tx>
      <c:layout>
        <c:manualLayout>
          <c:xMode val="factor"/>
          <c:yMode val="factor"/>
          <c:x val="-0.20925"/>
          <c:y val="0.00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5"/>
          <c:y val="0.42175"/>
          <c:w val="0.4835"/>
          <c:h val="0.4787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Vert">
                <a:fgClr>
                  <a:srgbClr val="CCFFFF"/>
                </a:fgClr>
                <a:bgClr>
                  <a:srgbClr val="FF8080"/>
                </a:bgClr>
              </a:pattFill>
            </c:spPr>
          </c:dPt>
          <c:dPt>
            <c:idx val="4"/>
            <c:spPr>
              <a:pattFill prst="dkHorz">
                <a:fgClr>
                  <a:srgbClr val="CCFFFF"/>
                </a:fgClr>
                <a:bgClr>
                  <a:srgbClr val="FF8080"/>
                </a:bgClr>
              </a:patt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pattFill prst="smGrid">
                <a:fgClr>
                  <a:srgbClr val="33CCCC"/>
                </a:fgClr>
                <a:bgClr>
                  <a:srgbClr val="0066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 sz. kimutatás'!$K$7:$K$13</c:f>
              <c:strCache>
                <c:ptCount val="7"/>
                <c:pt idx="0">
                  <c:v>Saját bevétel (40,02 %)</c:v>
                </c:pt>
                <c:pt idx="1">
                  <c:v>Átengedett központi adók (15,70 %)</c:v>
                </c:pt>
                <c:pt idx="2">
                  <c:v>Központi költségvetési támogatás (30,51 %)</c:v>
                </c:pt>
                <c:pt idx="3">
                  <c:v>Véglegesen átvett pénzeszközök (3,68 %)</c:v>
                </c:pt>
                <c:pt idx="4">
                  <c:v>Hitelek, támogatási kölcsön visszatérülése (2,87 %)</c:v>
                </c:pt>
                <c:pt idx="5">
                  <c:v>Helyi kisebbségi Önkormányzat (0,01 %)</c:v>
                </c:pt>
                <c:pt idx="6">
                  <c:v>Előző évi pénzmaradvány (7,22% )</c:v>
                </c:pt>
              </c:strCache>
            </c:strRef>
          </c:cat>
          <c:val>
            <c:numRef>
              <c:f>'1. sz. kimutatás'!$L$7:$L$13</c:f>
              <c:numCache>
                <c:ptCount val="7"/>
                <c:pt idx="0">
                  <c:v>5134554</c:v>
                </c:pt>
                <c:pt idx="1">
                  <c:v>2014080</c:v>
                </c:pt>
                <c:pt idx="2">
                  <c:v>3915420</c:v>
                </c:pt>
                <c:pt idx="3">
                  <c:v>471734</c:v>
                </c:pt>
                <c:pt idx="4">
                  <c:v>367896</c:v>
                </c:pt>
                <c:pt idx="5">
                  <c:v>1357</c:v>
                </c:pt>
                <c:pt idx="6">
                  <c:v>926214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275"/>
          <c:y val="0.1035"/>
          <c:w val="0.423"/>
          <c:h val="0.89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Bevételi teljesítés megoszlása 2004. évi tény</a:t>
            </a:r>
          </a:p>
        </c:rich>
      </c:tx>
      <c:layout>
        <c:manualLayout>
          <c:xMode val="factor"/>
          <c:yMode val="factor"/>
          <c:x val="-0.20925"/>
          <c:y val="0.00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42225"/>
          <c:w val="0.45525"/>
          <c:h val="0.492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kVert">
                <a:fgClr>
                  <a:srgbClr val="CCFFFF"/>
                </a:fgClr>
                <a:bgClr>
                  <a:srgbClr val="FF8080"/>
                </a:bgClr>
              </a:pattFill>
            </c:spPr>
          </c:dPt>
          <c:dPt>
            <c:idx val="4"/>
            <c:spPr>
              <a:pattFill prst="dkHorz">
                <a:fgClr>
                  <a:srgbClr val="CCFFFF"/>
                </a:fgClr>
                <a:bgClr>
                  <a:srgbClr val="FF8080"/>
                </a:bgClr>
              </a:patt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pattFill prst="smGrid">
                <a:fgClr>
                  <a:srgbClr val="33CCCC"/>
                </a:fgClr>
                <a:bgClr>
                  <a:srgbClr val="0066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 sz. kimutatás'!$K$23:$K$32</c:f>
              <c:strCache>
                <c:ptCount val="10"/>
                <c:pt idx="0">
                  <c:v>Saját bevétel (45,46 %)</c:v>
                </c:pt>
                <c:pt idx="1">
                  <c:v>Átengedett központi adók (15,50 %)</c:v>
                </c:pt>
                <c:pt idx="2">
                  <c:v>Központi költségvetési támogatás (27,58 %)</c:v>
                </c:pt>
                <c:pt idx="3">
                  <c:v>Véglegesen átvett pénzeszközök (3,77% )</c:v>
                </c:pt>
                <c:pt idx="4">
                  <c:v>Hitelek, támogatási kölcsön visszatérülése (2,28 %)</c:v>
                </c:pt>
                <c:pt idx="5">
                  <c:v>Helyi kisebbségi Önkormányzat (0,005 %)</c:v>
                </c:pt>
                <c:pt idx="6">
                  <c:v>Heves Megyei Regionális Hulladékgazdálkodási Társulás (0,003 %)</c:v>
                </c:pt>
                <c:pt idx="7">
                  <c:v>Előző évi pénzmaradvány (5,26 %)</c:v>
                </c:pt>
                <c:pt idx="8">
                  <c:v>Vállalkozási eredmény visszaforgatása alaptevékenységre                                               (0,12 %)</c:v>
                </c:pt>
                <c:pt idx="9">
                  <c:v>2003. évi normatív állami támogatás kiegészítés (0,03 %)</c:v>
                </c:pt>
              </c:strCache>
            </c:strRef>
          </c:cat>
          <c:val>
            <c:numRef>
              <c:f>'1. sz. kimutatás'!$L$23:$L$32</c:f>
              <c:numCache>
                <c:ptCount val="10"/>
                <c:pt idx="0">
                  <c:v>6870495</c:v>
                </c:pt>
                <c:pt idx="1">
                  <c:v>2343228</c:v>
                </c:pt>
                <c:pt idx="2">
                  <c:v>4168796</c:v>
                </c:pt>
                <c:pt idx="3">
                  <c:v>569480</c:v>
                </c:pt>
                <c:pt idx="4">
                  <c:v>344596</c:v>
                </c:pt>
                <c:pt idx="5">
                  <c:v>713</c:v>
                </c:pt>
                <c:pt idx="6">
                  <c:v>517</c:v>
                </c:pt>
                <c:pt idx="7">
                  <c:v>794730</c:v>
                </c:pt>
                <c:pt idx="8">
                  <c:v>17631</c:v>
                </c:pt>
                <c:pt idx="9">
                  <c:v>4085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175"/>
          <c:y val="0.139"/>
          <c:w val="0.4055"/>
          <c:h val="0.83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Kiadási teljesítés megoszlása 2003. évi tény</a:t>
            </a:r>
          </a:p>
        </c:rich>
      </c:tx>
      <c:layout>
        <c:manualLayout>
          <c:xMode val="factor"/>
          <c:yMode val="factor"/>
          <c:x val="-0.20925"/>
          <c:y val="0.00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5"/>
          <c:y val="0.42175"/>
          <c:w val="0.48325"/>
          <c:h val="0.4782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4"/>
            <c:spPr>
              <a:pattFill prst="dkHorz">
                <a:fgClr>
                  <a:srgbClr val="CCFFFF"/>
                </a:fgClr>
                <a:bgClr>
                  <a:srgbClr val="FF8080"/>
                </a:bgClr>
              </a:patt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pattFill prst="smGrid">
                <a:fgClr>
                  <a:srgbClr val="33CCCC"/>
                </a:fgClr>
                <a:bgClr>
                  <a:srgbClr val="0066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 sz. kimutatás'!$K$6:$K$13</c:f>
              <c:strCache>
                <c:ptCount val="8"/>
                <c:pt idx="0">
                  <c:v>Működési költségvetés (76,85 %)</c:v>
                </c:pt>
                <c:pt idx="1">
                  <c:v>Felújítási kiadások (1,16 %)</c:v>
                </c:pt>
                <c:pt idx="2">
                  <c:v>Beruházási kiadások (10,78 %)</c:v>
                </c:pt>
                <c:pt idx="3">
                  <c:v>Egyéb felhalmozási kiadások (0,09 %)</c:v>
                </c:pt>
                <c:pt idx="4">
                  <c:v>Vagyonnal kapcsolatos és pénzügyi befektetések kiadásai, hiteltörlesztések és kölcsönnyújtások (4,77 %)</c:v>
                </c:pt>
                <c:pt idx="5">
                  <c:v>Végleges pénzeszközátadás (5,50 %)</c:v>
                </c:pt>
                <c:pt idx="6">
                  <c:v>Egyéb kiadások (0,74 %)</c:v>
                </c:pt>
                <c:pt idx="7">
                  <c:v>Helyi kisebbségi önkormányzatok (0,10 %)</c:v>
                </c:pt>
              </c:strCache>
            </c:strRef>
          </c:cat>
          <c:val>
            <c:numRef>
              <c:f>'2. sz. kimutatás'!$L$6:$L$13</c:f>
              <c:numCache>
                <c:ptCount val="8"/>
                <c:pt idx="0">
                  <c:v>9039527</c:v>
                </c:pt>
                <c:pt idx="1">
                  <c:v>135949</c:v>
                </c:pt>
                <c:pt idx="2">
                  <c:v>1268509</c:v>
                </c:pt>
                <c:pt idx="3">
                  <c:v>10637</c:v>
                </c:pt>
                <c:pt idx="4">
                  <c:v>560894</c:v>
                </c:pt>
                <c:pt idx="5">
                  <c:v>647490</c:v>
                </c:pt>
                <c:pt idx="6">
                  <c:v>86930</c:v>
                </c:pt>
                <c:pt idx="7">
                  <c:v>12240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275"/>
          <c:y val="0.1035"/>
          <c:w val="0.423"/>
          <c:h val="0.89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Kiadási teljesítés megoszlása 2004. évi tény</a:t>
            </a:r>
          </a:p>
        </c:rich>
      </c:tx>
      <c:layout>
        <c:manualLayout>
          <c:xMode val="factor"/>
          <c:yMode val="factor"/>
          <c:x val="-0.20925"/>
          <c:y val="0.00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4295"/>
          <c:w val="0.4555"/>
          <c:h val="0.4832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FF8080"/>
              </a:solidFill>
            </c:spPr>
          </c:dPt>
          <c:dPt>
            <c:idx val="4"/>
            <c:spPr>
              <a:pattFill prst="dkHorz">
                <a:fgClr>
                  <a:srgbClr val="CCFFFF"/>
                </a:fgClr>
                <a:bgClr>
                  <a:srgbClr val="FF8080"/>
                </a:bgClr>
              </a:patt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pattFill prst="smGrid">
                <a:fgClr>
                  <a:srgbClr val="33CCCC"/>
                </a:fgClr>
                <a:bgClr>
                  <a:srgbClr val="0066CC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'2. sz. kimutatás'!$K$18:$K$27</c:f>
              <c:strCache>
                <c:ptCount val="10"/>
                <c:pt idx="0">
                  <c:v>Működési költségvetés (74,78 %)</c:v>
                </c:pt>
                <c:pt idx="1">
                  <c:v>Felújítási kiadások (2,01 %)</c:v>
                </c:pt>
                <c:pt idx="2">
                  <c:v>Beruházási kiadások (10,94 %)</c:v>
                </c:pt>
                <c:pt idx="3">
                  <c:v>Egyéb felhalmozási kiadások (0,02 %)</c:v>
                </c:pt>
                <c:pt idx="4">
                  <c:v>Vagyonnal kapcsolatos és pénzügyi befektetések kiadásai, hiteltörlesztések és kölcsönnyújtások (7,57 %)</c:v>
                </c:pt>
                <c:pt idx="5">
                  <c:v>Végleges pénzeszközátadás (4,43 %)</c:v>
                </c:pt>
                <c:pt idx="6">
                  <c:v>Egyéb kiadások (0,2 %)</c:v>
                </c:pt>
                <c:pt idx="7">
                  <c:v>Helyi kisebbségi önkormányzatok (0,09 %)</c:v>
                </c:pt>
                <c:pt idx="8">
                  <c:v>Heves Megyei Regionális Hulladékgazdálkodási Társulás          (0,01 %)</c:v>
                </c:pt>
                <c:pt idx="9">
                  <c:v>Vállalkozási eredmény visszaforgatása alaptevékenységre                           (0,13 %)</c:v>
                </c:pt>
              </c:strCache>
            </c:strRef>
          </c:cat>
          <c:val>
            <c:numRef>
              <c:f>'2. sz. kimutatás'!$L$18:$L$27</c:f>
              <c:numCache>
                <c:ptCount val="10"/>
                <c:pt idx="0">
                  <c:v>9864724</c:v>
                </c:pt>
                <c:pt idx="1">
                  <c:v>265336</c:v>
                </c:pt>
                <c:pt idx="2">
                  <c:v>1443061</c:v>
                </c:pt>
                <c:pt idx="3">
                  <c:v>2534</c:v>
                </c:pt>
                <c:pt idx="4">
                  <c:v>998510</c:v>
                </c:pt>
                <c:pt idx="5">
                  <c:v>584216</c:v>
                </c:pt>
                <c:pt idx="6">
                  <c:v>2628</c:v>
                </c:pt>
                <c:pt idx="7">
                  <c:v>11769</c:v>
                </c:pt>
                <c:pt idx="8">
                  <c:v>878</c:v>
                </c:pt>
                <c:pt idx="9">
                  <c:v>17631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475"/>
          <c:y val="0.1115"/>
          <c:w val="0.4225"/>
          <c:h val="0.87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67722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9525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67818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3371850</xdr:colOff>
      <xdr:row>5</xdr:row>
      <xdr:rowOff>0</xdr:rowOff>
    </xdr:from>
    <xdr:to>
      <xdr:col>2</xdr:col>
      <xdr:colOff>123825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05225" y="1457325"/>
          <a:ext cx="1657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(Hatvani kapu tér buszöböl építés, Bervai úton peron építés, Shell kútnál lévő buszmegállóban utasváró pavilon építés)</a:t>
          </a:r>
        </a:p>
      </xdr:txBody>
    </xdr:sp>
    <xdr:clientData/>
  </xdr:twoCellAnchor>
  <xdr:twoCellAnchor>
    <xdr:from>
      <xdr:col>1</xdr:col>
      <xdr:colOff>3371850</xdr:colOff>
      <xdr:row>95</xdr:row>
      <xdr:rowOff>0</xdr:rowOff>
    </xdr:from>
    <xdr:to>
      <xdr:col>2</xdr:col>
      <xdr:colOff>123825</xdr:colOff>
      <xdr:row>95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05225" y="16059150"/>
          <a:ext cx="1657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(Hatvani kapu tér buszöböl építés, Bervai úton peron építés, Shell kútnál lévő buszmegállóban utasváró pavilon építés)</a:t>
          </a:r>
        </a:p>
      </xdr:txBody>
    </xdr:sp>
    <xdr:clientData/>
  </xdr:twoCellAnchor>
  <xdr:twoCellAnchor>
    <xdr:from>
      <xdr:col>1</xdr:col>
      <xdr:colOff>3371850</xdr:colOff>
      <xdr:row>296</xdr:row>
      <xdr:rowOff>0</xdr:rowOff>
    </xdr:from>
    <xdr:to>
      <xdr:col>2</xdr:col>
      <xdr:colOff>123825</xdr:colOff>
      <xdr:row>296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05225" y="48606075"/>
          <a:ext cx="1657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(Hatvani kapu tér buszöböl építés, Bervai úton peron építés, Shell kútnál lévő buszmegállóban utasváró pavilon építés)</a:t>
          </a:r>
        </a:p>
      </xdr:txBody>
    </xdr:sp>
    <xdr:clientData/>
  </xdr:twoCellAnchor>
  <xdr:twoCellAnchor>
    <xdr:from>
      <xdr:col>1</xdr:col>
      <xdr:colOff>3371850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705225" y="53692425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(Hatvani kapu tér buszöböl építés, Bervai úton peron építés, Shell kútnál lévő buszmegállóban utasváró pavilon építés)</a:t>
          </a:r>
        </a:p>
      </xdr:txBody>
    </xdr:sp>
    <xdr:clientData/>
  </xdr:twoCellAnchor>
  <xdr:twoCellAnchor>
    <xdr:from>
      <xdr:col>1</xdr:col>
      <xdr:colOff>3371850</xdr:colOff>
      <xdr:row>95</xdr:row>
      <xdr:rowOff>0</xdr:rowOff>
    </xdr:from>
    <xdr:to>
      <xdr:col>2</xdr:col>
      <xdr:colOff>123825</xdr:colOff>
      <xdr:row>95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705225" y="16059150"/>
          <a:ext cx="1657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(Hatvani kapu tér buszöböl építés, Bervai úton peron építés, Shell kútnál lévő buszmegállóban utasváró pavilon építés)</a:t>
          </a:r>
        </a:p>
      </xdr:txBody>
    </xdr:sp>
    <xdr:clientData/>
  </xdr:twoCellAnchor>
  <xdr:twoCellAnchor>
    <xdr:from>
      <xdr:col>1</xdr:col>
      <xdr:colOff>3371850</xdr:colOff>
      <xdr:row>325</xdr:row>
      <xdr:rowOff>0</xdr:rowOff>
    </xdr:from>
    <xdr:to>
      <xdr:col>3</xdr:col>
      <xdr:colOff>0</xdr:colOff>
      <xdr:row>325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705225" y="53368575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(Hatvani kapu tér buszöböl építés, Bervai úton peron építés, Shell kútnál lévő buszmegállóban utasváró pavilon építés)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152400</xdr:rowOff>
    </xdr:from>
    <xdr:to>
      <xdr:col>6</xdr:col>
      <xdr:colOff>571500</xdr:colOff>
      <xdr:row>4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666750"/>
          <a:ext cx="73723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A költségvetési szervek felügyeleti szervtől kapott támogatásának alakulása
2004. évben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6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1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0 0 0.   é v i   i n t é z m é n y i   m é r l e g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7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22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6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27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1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10</xdr:col>
      <xdr:colOff>476250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8575" y="0"/>
          <a:ext cx="1144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I n t é z m é n y e k   2 0 0 1.  é v i   m é r l e g e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33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7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38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2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3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5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7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0 0 0.   é v i   P o l g á r m e s t e r i   H i v a t a l   m é r l e g e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9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1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3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54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6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59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2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0 0 0.   é v i   i n t é z m é n y i   m é r l e g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65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7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9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70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2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4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75" name="Szöveg 1"/>
        <xdr:cNvSpPr txBox="1">
          <a:spLocks noChangeArrowheads="1"/>
        </xdr:cNvSpPr>
      </xdr:nvSpPr>
      <xdr:spPr>
        <a:xfrm>
          <a:off x="9525" y="0"/>
          <a:ext cx="11601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Szöveg 2"/>
        <xdr:cNvSpPr txBox="1">
          <a:spLocks noChangeArrowheads="1"/>
        </xdr:cNvSpPr>
      </xdr:nvSpPr>
      <xdr:spPr>
        <a:xfrm>
          <a:off x="0" y="0"/>
          <a:ext cx="4457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7" name="Szöveg 3"/>
        <xdr:cNvSpPr txBox="1">
          <a:spLocks noChangeArrowheads="1"/>
        </xdr:cNvSpPr>
      </xdr:nvSpPr>
      <xdr:spPr>
        <a:xfrm>
          <a:off x="4457700" y="0"/>
          <a:ext cx="3495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Szöveg 4"/>
        <xdr:cNvSpPr txBox="1">
          <a:spLocks noChangeArrowheads="1"/>
        </xdr:cNvSpPr>
      </xdr:nvSpPr>
      <xdr:spPr>
        <a:xfrm>
          <a:off x="8562975" y="0"/>
          <a:ext cx="1828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9" name="Szöveg 5"/>
        <xdr:cNvSpPr txBox="1">
          <a:spLocks noChangeArrowheads="1"/>
        </xdr:cNvSpPr>
      </xdr:nvSpPr>
      <xdr:spPr>
        <a:xfrm>
          <a:off x="1039177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28575</xdr:colOff>
      <xdr:row>1</xdr:row>
      <xdr:rowOff>123825</xdr:rowOff>
    </xdr:from>
    <xdr:to>
      <xdr:col>6</xdr:col>
      <xdr:colOff>542925</xdr:colOff>
      <xdr:row>3</xdr:row>
      <xdr:rowOff>19050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8575" y="285750"/>
          <a:ext cx="9077325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   I n t é z m é n y e k   2 0 0 4.   é v i   m é r l e g 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0"/>
          <a:ext cx="467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Szöveg 3"/>
        <xdr:cNvSpPr txBox="1">
          <a:spLocks noChangeArrowheads="1"/>
        </xdr:cNvSpPr>
      </xdr:nvSpPr>
      <xdr:spPr>
        <a:xfrm>
          <a:off x="4676775" y="0"/>
          <a:ext cx="345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Szöveg 4"/>
        <xdr:cNvSpPr txBox="1">
          <a:spLocks noChangeArrowheads="1"/>
        </xdr:cNvSpPr>
      </xdr:nvSpPr>
      <xdr:spPr>
        <a:xfrm>
          <a:off x="8782050" y="0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Szöveg 5"/>
        <xdr:cNvSpPr txBox="1">
          <a:spLocks noChangeArrowheads="1"/>
        </xdr:cNvSpPr>
      </xdr:nvSpPr>
      <xdr:spPr>
        <a:xfrm>
          <a:off x="1067752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6" name="Szöveg 1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Szöveg 2"/>
        <xdr:cNvSpPr txBox="1">
          <a:spLocks noChangeArrowheads="1"/>
        </xdr:cNvSpPr>
      </xdr:nvSpPr>
      <xdr:spPr>
        <a:xfrm>
          <a:off x="0" y="0"/>
          <a:ext cx="467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Szöveg 3"/>
        <xdr:cNvSpPr txBox="1">
          <a:spLocks noChangeArrowheads="1"/>
        </xdr:cNvSpPr>
      </xdr:nvSpPr>
      <xdr:spPr>
        <a:xfrm>
          <a:off x="4676775" y="0"/>
          <a:ext cx="345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Szöveg 4"/>
        <xdr:cNvSpPr txBox="1">
          <a:spLocks noChangeArrowheads="1"/>
        </xdr:cNvSpPr>
      </xdr:nvSpPr>
      <xdr:spPr>
        <a:xfrm>
          <a:off x="8782050" y="0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Szöveg 5"/>
        <xdr:cNvSpPr txBox="1">
          <a:spLocks noChangeArrowheads="1"/>
        </xdr:cNvSpPr>
      </xdr:nvSpPr>
      <xdr:spPr>
        <a:xfrm>
          <a:off x="1067752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1" name="Szöveg 1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Szöveg 2"/>
        <xdr:cNvSpPr txBox="1">
          <a:spLocks noChangeArrowheads="1"/>
        </xdr:cNvSpPr>
      </xdr:nvSpPr>
      <xdr:spPr>
        <a:xfrm>
          <a:off x="0" y="0"/>
          <a:ext cx="467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Szöveg 3"/>
        <xdr:cNvSpPr txBox="1">
          <a:spLocks noChangeArrowheads="1"/>
        </xdr:cNvSpPr>
      </xdr:nvSpPr>
      <xdr:spPr>
        <a:xfrm>
          <a:off x="4676775" y="0"/>
          <a:ext cx="345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Szöveg 4"/>
        <xdr:cNvSpPr txBox="1">
          <a:spLocks noChangeArrowheads="1"/>
        </xdr:cNvSpPr>
      </xdr:nvSpPr>
      <xdr:spPr>
        <a:xfrm>
          <a:off x="8782050" y="0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Szöveg 5"/>
        <xdr:cNvSpPr txBox="1">
          <a:spLocks noChangeArrowheads="1"/>
        </xdr:cNvSpPr>
      </xdr:nvSpPr>
      <xdr:spPr>
        <a:xfrm>
          <a:off x="1067752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0 0 0.   é v i   P o l g á r m e s t e r i   H i v a t a l   m é r l e g e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7" name="Szöveg 1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Szöveg 2"/>
        <xdr:cNvSpPr txBox="1">
          <a:spLocks noChangeArrowheads="1"/>
        </xdr:cNvSpPr>
      </xdr:nvSpPr>
      <xdr:spPr>
        <a:xfrm>
          <a:off x="0" y="0"/>
          <a:ext cx="467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Szöveg 3"/>
        <xdr:cNvSpPr txBox="1">
          <a:spLocks noChangeArrowheads="1"/>
        </xdr:cNvSpPr>
      </xdr:nvSpPr>
      <xdr:spPr>
        <a:xfrm>
          <a:off x="4676775" y="0"/>
          <a:ext cx="345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Szöveg 4"/>
        <xdr:cNvSpPr txBox="1">
          <a:spLocks noChangeArrowheads="1"/>
        </xdr:cNvSpPr>
      </xdr:nvSpPr>
      <xdr:spPr>
        <a:xfrm>
          <a:off x="8782050" y="0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Szöveg 5"/>
        <xdr:cNvSpPr txBox="1">
          <a:spLocks noChangeArrowheads="1"/>
        </xdr:cNvSpPr>
      </xdr:nvSpPr>
      <xdr:spPr>
        <a:xfrm>
          <a:off x="1067752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22" name="Szöveg 1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Szöveg 2"/>
        <xdr:cNvSpPr txBox="1">
          <a:spLocks noChangeArrowheads="1"/>
        </xdr:cNvSpPr>
      </xdr:nvSpPr>
      <xdr:spPr>
        <a:xfrm>
          <a:off x="0" y="0"/>
          <a:ext cx="467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4" name="Szöveg 3"/>
        <xdr:cNvSpPr txBox="1">
          <a:spLocks noChangeArrowheads="1"/>
        </xdr:cNvSpPr>
      </xdr:nvSpPr>
      <xdr:spPr>
        <a:xfrm>
          <a:off x="4676775" y="0"/>
          <a:ext cx="345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Szöveg 4"/>
        <xdr:cNvSpPr txBox="1">
          <a:spLocks noChangeArrowheads="1"/>
        </xdr:cNvSpPr>
      </xdr:nvSpPr>
      <xdr:spPr>
        <a:xfrm>
          <a:off x="8782050" y="0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6" name="Szöveg 5"/>
        <xdr:cNvSpPr txBox="1">
          <a:spLocks noChangeArrowheads="1"/>
        </xdr:cNvSpPr>
      </xdr:nvSpPr>
      <xdr:spPr>
        <a:xfrm>
          <a:off x="1067752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27" name="Szöveg 1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Szöveg 2"/>
        <xdr:cNvSpPr txBox="1">
          <a:spLocks noChangeArrowheads="1"/>
        </xdr:cNvSpPr>
      </xdr:nvSpPr>
      <xdr:spPr>
        <a:xfrm>
          <a:off x="0" y="0"/>
          <a:ext cx="467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Szöveg 3"/>
        <xdr:cNvSpPr txBox="1">
          <a:spLocks noChangeArrowheads="1"/>
        </xdr:cNvSpPr>
      </xdr:nvSpPr>
      <xdr:spPr>
        <a:xfrm>
          <a:off x="4676775" y="0"/>
          <a:ext cx="345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Szöveg 4"/>
        <xdr:cNvSpPr txBox="1">
          <a:spLocks noChangeArrowheads="1"/>
        </xdr:cNvSpPr>
      </xdr:nvSpPr>
      <xdr:spPr>
        <a:xfrm>
          <a:off x="8782050" y="0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1" name="Szöveg 5"/>
        <xdr:cNvSpPr txBox="1">
          <a:spLocks noChangeArrowheads="1"/>
        </xdr:cNvSpPr>
      </xdr:nvSpPr>
      <xdr:spPr>
        <a:xfrm>
          <a:off x="1067752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2 0 0 0.   é v i   i n t é z m é n y i   m é r l e g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33" name="Szöveg 1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Szöveg 2"/>
        <xdr:cNvSpPr txBox="1">
          <a:spLocks noChangeArrowheads="1"/>
        </xdr:cNvSpPr>
      </xdr:nvSpPr>
      <xdr:spPr>
        <a:xfrm>
          <a:off x="0" y="0"/>
          <a:ext cx="467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5" name="Szöveg 3"/>
        <xdr:cNvSpPr txBox="1">
          <a:spLocks noChangeArrowheads="1"/>
        </xdr:cNvSpPr>
      </xdr:nvSpPr>
      <xdr:spPr>
        <a:xfrm>
          <a:off x="4676775" y="0"/>
          <a:ext cx="345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Szöveg 4"/>
        <xdr:cNvSpPr txBox="1">
          <a:spLocks noChangeArrowheads="1"/>
        </xdr:cNvSpPr>
      </xdr:nvSpPr>
      <xdr:spPr>
        <a:xfrm>
          <a:off x="8782050" y="0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7" name="Szöveg 5"/>
        <xdr:cNvSpPr txBox="1">
          <a:spLocks noChangeArrowheads="1"/>
        </xdr:cNvSpPr>
      </xdr:nvSpPr>
      <xdr:spPr>
        <a:xfrm>
          <a:off x="1067752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38" name="Szöveg 1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Szöveg 2"/>
        <xdr:cNvSpPr txBox="1">
          <a:spLocks noChangeArrowheads="1"/>
        </xdr:cNvSpPr>
      </xdr:nvSpPr>
      <xdr:spPr>
        <a:xfrm>
          <a:off x="0" y="0"/>
          <a:ext cx="467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" name="Szöveg 3"/>
        <xdr:cNvSpPr txBox="1">
          <a:spLocks noChangeArrowheads="1"/>
        </xdr:cNvSpPr>
      </xdr:nvSpPr>
      <xdr:spPr>
        <a:xfrm>
          <a:off x="4676775" y="0"/>
          <a:ext cx="345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Szöveg 4"/>
        <xdr:cNvSpPr txBox="1">
          <a:spLocks noChangeArrowheads="1"/>
        </xdr:cNvSpPr>
      </xdr:nvSpPr>
      <xdr:spPr>
        <a:xfrm>
          <a:off x="8782050" y="0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2" name="Szöveg 5"/>
        <xdr:cNvSpPr txBox="1">
          <a:spLocks noChangeArrowheads="1"/>
        </xdr:cNvSpPr>
      </xdr:nvSpPr>
      <xdr:spPr>
        <a:xfrm>
          <a:off x="1067752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3" name="Szöveg 1"/>
        <xdr:cNvSpPr txBox="1">
          <a:spLocks noChangeArrowheads="1"/>
        </xdr:cNvSpPr>
      </xdr:nvSpPr>
      <xdr:spPr>
        <a:xfrm>
          <a:off x="9525" y="0"/>
          <a:ext cx="1188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1 9 9 6.   é v i   m é r l e g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Szöveg 2"/>
        <xdr:cNvSpPr txBox="1">
          <a:spLocks noChangeArrowheads="1"/>
        </xdr:cNvSpPr>
      </xdr:nvSpPr>
      <xdr:spPr>
        <a:xfrm>
          <a:off x="0" y="0"/>
          <a:ext cx="46767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Eszközök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5" name="Szöveg 3"/>
        <xdr:cNvSpPr txBox="1">
          <a:spLocks noChangeArrowheads="1"/>
        </xdr:cNvSpPr>
      </xdr:nvSpPr>
      <xdr:spPr>
        <a:xfrm>
          <a:off x="4676775" y="0"/>
          <a:ext cx="345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Szöveg 4"/>
        <xdr:cNvSpPr txBox="1">
          <a:spLocks noChangeArrowheads="1"/>
        </xdr:cNvSpPr>
      </xdr:nvSpPr>
      <xdr:spPr>
        <a:xfrm>
          <a:off x="8782050" y="0"/>
          <a:ext cx="18954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Források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7" name="Szöveg 5"/>
        <xdr:cNvSpPr txBox="1">
          <a:spLocks noChangeArrowheads="1"/>
        </xdr:cNvSpPr>
      </xdr:nvSpPr>
      <xdr:spPr>
        <a:xfrm>
          <a:off x="10677525" y="0"/>
          <a:ext cx="1219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Állományi érték</a:t>
          </a:r>
        </a:p>
      </xdr:txBody>
    </xdr:sp>
    <xdr:clientData/>
  </xdr:twoCellAnchor>
  <xdr:twoCellAnchor>
    <xdr:from>
      <xdr:col>0</xdr:col>
      <xdr:colOff>57150</xdr:colOff>
      <xdr:row>1</xdr:row>
      <xdr:rowOff>190500</xdr:rowOff>
    </xdr:from>
    <xdr:to>
      <xdr:col>6</xdr:col>
      <xdr:colOff>552450</xdr:colOff>
      <xdr:row>2</xdr:row>
      <xdr:rowOff>190500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7150" y="352425"/>
          <a:ext cx="927735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   P o l g á r m e s t e r i  H i v a t a l   2 0 0 4.   é v i   m é r l e g 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800100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762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Immateriális javak és tárgyi eszközök állományának alakulása 1996. évben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0"/>
          <a:ext cx="3105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Megnevezés</a:t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8</xdr:col>
      <xdr:colOff>800100</xdr:colOff>
      <xdr:row>3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371475"/>
          <a:ext cx="76390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Immateriális javak és tárgyi eszközök állományának alakulása                                                                                                  2004. évben összesen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628650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7162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Immateriális javak és tárgyi eszközök állományának alakulása 1996. évben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0"/>
          <a:ext cx="3105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Megnevezés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600075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0"/>
          <a:ext cx="7143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Immateriális javak és tárgyi eszközök állományának alakulása                                                                                                 az intézményeknél 2001. évben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628650</xdr:colOff>
      <xdr:row>0</xdr:row>
      <xdr:rowOff>0</xdr:rowOff>
    </xdr:to>
    <xdr:sp>
      <xdr:nvSpPr>
        <xdr:cNvPr id="4" name="Szöveg 1"/>
        <xdr:cNvSpPr txBox="1">
          <a:spLocks noChangeArrowheads="1"/>
        </xdr:cNvSpPr>
      </xdr:nvSpPr>
      <xdr:spPr>
        <a:xfrm>
          <a:off x="9525" y="0"/>
          <a:ext cx="7162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Immateriális javak és tárgyi eszközök állományának alakulása 1996. évben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Szöveg 2"/>
        <xdr:cNvSpPr txBox="1">
          <a:spLocks noChangeArrowheads="1"/>
        </xdr:cNvSpPr>
      </xdr:nvSpPr>
      <xdr:spPr>
        <a:xfrm>
          <a:off x="0" y="0"/>
          <a:ext cx="3105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Megnevezés</a:t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8</xdr:col>
      <xdr:colOff>628650</xdr:colOff>
      <xdr:row>3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352425"/>
          <a:ext cx="717232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Immateriális javak és tárgyi eszközök állományának alakulása                                                                                                  az intézményeknél 2004. évben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771525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7620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Immateriális javak és tárgyi eszközök állományának alakulása 1996. évben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Szöveg 2"/>
        <xdr:cNvSpPr txBox="1">
          <a:spLocks noChangeArrowheads="1"/>
        </xdr:cNvSpPr>
      </xdr:nvSpPr>
      <xdr:spPr>
        <a:xfrm>
          <a:off x="0" y="0"/>
          <a:ext cx="3105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Megnevezés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0"/>
          <a:ext cx="7620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Immateriális javak és tárgyi eszközök állományának alakulása                                                                                     a Polgármesteri Hivatalnál 2001. évben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8</xdr:col>
      <xdr:colOff>771525</xdr:colOff>
      <xdr:row>0</xdr:row>
      <xdr:rowOff>0</xdr:rowOff>
    </xdr:to>
    <xdr:sp>
      <xdr:nvSpPr>
        <xdr:cNvPr id="4" name="Szöveg 1"/>
        <xdr:cNvSpPr txBox="1">
          <a:spLocks noChangeArrowheads="1"/>
        </xdr:cNvSpPr>
      </xdr:nvSpPr>
      <xdr:spPr>
        <a:xfrm>
          <a:off x="9525" y="0"/>
          <a:ext cx="7620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Immateriális javak és tárgyi eszközök állományának alakulása 1996. évben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Szöveg 2"/>
        <xdr:cNvSpPr txBox="1">
          <a:spLocks noChangeArrowheads="1"/>
        </xdr:cNvSpPr>
      </xdr:nvSpPr>
      <xdr:spPr>
        <a:xfrm>
          <a:off x="0" y="0"/>
          <a:ext cx="3105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Megnevezés</a:t>
          </a:r>
        </a:p>
      </xdr:txBody>
    </xdr:sp>
    <xdr:clientData/>
  </xdr:twoCellAnchor>
  <xdr:twoCellAnchor>
    <xdr:from>
      <xdr:col>0</xdr:col>
      <xdr:colOff>0</xdr:colOff>
      <xdr:row>2</xdr:row>
      <xdr:rowOff>66675</xdr:rowOff>
    </xdr:from>
    <xdr:to>
      <xdr:col>8</xdr:col>
      <xdr:colOff>771525</xdr:colOff>
      <xdr:row>3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438150"/>
          <a:ext cx="7629525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Immateriális javak és tárgyi eszközök állományának alakulása                                                                                                  a Polgármesteri Hivatalnál 2004. évben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704850</xdr:colOff>
      <xdr:row>4</xdr:row>
      <xdr:rowOff>28575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219075"/>
          <a:ext cx="94297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2004. évi pénzmaradvány levezetése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12</xdr:row>
      <xdr:rowOff>28575</xdr:rowOff>
    </xdr:from>
    <xdr:to>
      <xdr:col>3</xdr:col>
      <xdr:colOff>314325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38550" y="2752725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7</xdr:col>
      <xdr:colOff>152400</xdr:colOff>
      <xdr:row>12</xdr:row>
      <xdr:rowOff>38100</xdr:rowOff>
    </xdr:from>
    <xdr:to>
      <xdr:col>7</xdr:col>
      <xdr:colOff>342900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38825" y="2762250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5</xdr:col>
      <xdr:colOff>95250</xdr:colOff>
      <xdr:row>12</xdr:row>
      <xdr:rowOff>19050</xdr:rowOff>
    </xdr:from>
    <xdr:to>
      <xdr:col>5</xdr:col>
      <xdr:colOff>219075</xdr:colOff>
      <xdr:row>12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95825" y="2743200"/>
          <a:ext cx="1238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*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4" name="Chart 4"/>
        <xdr:cNvGraphicFramePr/>
      </xdr:nvGraphicFramePr>
      <xdr:xfrm>
        <a:off x="0" y="4962525"/>
        <a:ext cx="67722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152400</xdr:colOff>
      <xdr:row>23</xdr:row>
      <xdr:rowOff>38100</xdr:rowOff>
    </xdr:from>
    <xdr:to>
      <xdr:col>11</xdr:col>
      <xdr:colOff>342900</xdr:colOff>
      <xdr:row>23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106025" y="5000625"/>
          <a:ext cx="1905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**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9</xdr:col>
      <xdr:colOff>9525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7896225"/>
        <a:ext cx="67818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</xdr:row>
      <xdr:rowOff>0</xdr:rowOff>
    </xdr:from>
    <xdr:to>
      <xdr:col>11</xdr:col>
      <xdr:colOff>57150</xdr:colOff>
      <xdr:row>3</xdr:row>
      <xdr:rowOff>0</xdr:rowOff>
    </xdr:to>
    <xdr:sp>
      <xdr:nvSpPr>
        <xdr:cNvPr id="1" name="Szöveg 3"/>
        <xdr:cNvSpPr txBox="1">
          <a:spLocks noChangeArrowheads="1"/>
        </xdr:cNvSpPr>
      </xdr:nvSpPr>
      <xdr:spPr>
        <a:xfrm>
          <a:off x="7581900" y="762000"/>
          <a:ext cx="4124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304800</xdr:rowOff>
    </xdr:from>
    <xdr:to>
      <xdr:col>1</xdr:col>
      <xdr:colOff>676275</xdr:colOff>
      <xdr:row>3</xdr:row>
      <xdr:rowOff>47625</xdr:rowOff>
    </xdr:to>
    <xdr:sp>
      <xdr:nvSpPr>
        <xdr:cNvPr id="2" name="Szöveg 10"/>
        <xdr:cNvSpPr txBox="1">
          <a:spLocks noChangeArrowheads="1"/>
        </xdr:cNvSpPr>
      </xdr:nvSpPr>
      <xdr:spPr>
        <a:xfrm>
          <a:off x="438150" y="466725"/>
          <a:ext cx="581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219075</xdr:rowOff>
    </xdr:from>
    <xdr:to>
      <xdr:col>16</xdr:col>
      <xdr:colOff>495300</xdr:colOff>
      <xdr:row>3</xdr:row>
      <xdr:rowOff>0</xdr:rowOff>
    </xdr:to>
    <xdr:sp>
      <xdr:nvSpPr>
        <xdr:cNvPr id="3" name="Szöveg 11"/>
        <xdr:cNvSpPr txBox="1">
          <a:spLocks noChangeArrowheads="1"/>
        </xdr:cNvSpPr>
      </xdr:nvSpPr>
      <xdr:spPr>
        <a:xfrm>
          <a:off x="19050" y="381000"/>
          <a:ext cx="154305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/>
            <a:t>A 2004. évi beszámoló kiadásainak megoszlása ágazatonként</a:t>
          </a:r>
        </a:p>
      </xdr:txBody>
    </xdr:sp>
    <xdr:clientData/>
  </xdr:twoCellAnchor>
  <xdr:twoCellAnchor>
    <xdr:from>
      <xdr:col>5</xdr:col>
      <xdr:colOff>66675</xdr:colOff>
      <xdr:row>3</xdr:row>
      <xdr:rowOff>0</xdr:rowOff>
    </xdr:from>
    <xdr:to>
      <xdr:col>11</xdr:col>
      <xdr:colOff>57150</xdr:colOff>
      <xdr:row>3</xdr:row>
      <xdr:rowOff>0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7581900" y="762000"/>
          <a:ext cx="4124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304800</xdr:rowOff>
    </xdr:from>
    <xdr:to>
      <xdr:col>1</xdr:col>
      <xdr:colOff>676275</xdr:colOff>
      <xdr:row>3</xdr:row>
      <xdr:rowOff>47625</xdr:rowOff>
    </xdr:to>
    <xdr:sp>
      <xdr:nvSpPr>
        <xdr:cNvPr id="5" name="Szöveg 10"/>
        <xdr:cNvSpPr txBox="1">
          <a:spLocks noChangeArrowheads="1"/>
        </xdr:cNvSpPr>
      </xdr:nvSpPr>
      <xdr:spPr>
        <a:xfrm>
          <a:off x="438150" y="466725"/>
          <a:ext cx="5810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432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0"/>
          <a:ext cx="433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Önkormányzati igazgatási tevékenység 
2001.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24 címszám 1 alcímszám 1, 2, 3, 5 kiemelt előirányzat bontása/</a:t>
          </a:r>
        </a:p>
      </xdr:txBody>
    </xdr:sp>
    <xdr:clientData/>
  </xdr:twoCellAnchor>
  <xdr:twoCellAnchor>
    <xdr:from>
      <xdr:col>0</xdr:col>
      <xdr:colOff>9525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9525" y="9925050"/>
          <a:ext cx="4324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1</xdr:row>
      <xdr:rowOff>257175</xdr:rowOff>
    </xdr:from>
    <xdr:to>
      <xdr:col>5</xdr:col>
      <xdr:colOff>638175</xdr:colOff>
      <xdr:row>2</xdr:row>
      <xdr:rowOff>571500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0" y="419100"/>
          <a:ext cx="6943725" cy="800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Önkormányzati igazgatási tevékenység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2004. évi előirányzatának részletezése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24 címszám 1 alcímszám 1, 2, 3 kiemelt előirányzat bontása/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4981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0"/>
          <a:ext cx="4991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/Építésügyi feladatok/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2001.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35 címszám 2 alcímszám 1, 2, 3 kiemelt előirányzat bontása/</a:t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2</xdr:col>
      <xdr:colOff>657225</xdr:colOff>
      <xdr:row>33</xdr:row>
      <xdr:rowOff>0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9525" y="8972550"/>
          <a:ext cx="4981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1</xdr:row>
      <xdr:rowOff>371475</xdr:rowOff>
    </xdr:from>
    <xdr:to>
      <xdr:col>5</xdr:col>
      <xdr:colOff>638175</xdr:colOff>
      <xdr:row>2</xdr:row>
      <xdr:rowOff>561975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0" y="533400"/>
          <a:ext cx="6943725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/Városi Gyámhivatal/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2004.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34 címszám 1 alcímszám 1, 2, 3 kiemelt előirányzat bontása/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4972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0"/>
          <a:ext cx="4981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/Építésügyi feladatok/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2001.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35 címszám 2 alcímszám 1, 2, 3 kiemelt előirányzat bontása/</a:t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2</xdr:col>
      <xdr:colOff>657225</xdr:colOff>
      <xdr:row>36</xdr:row>
      <xdr:rowOff>0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9525" y="8953500"/>
          <a:ext cx="4972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1</xdr:col>
      <xdr:colOff>581025</xdr:colOff>
      <xdr:row>1</xdr:row>
      <xdr:rowOff>381000</xdr:rowOff>
    </xdr:from>
    <xdr:to>
      <xdr:col>4</xdr:col>
      <xdr:colOff>247650</xdr:colOff>
      <xdr:row>2</xdr:row>
      <xdr:rowOff>571500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904875" y="542925"/>
          <a:ext cx="4981575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/Építésügyi feladatok/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2004.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34 címszám 2 alcímszám 1, 2, 3 kiemelt előirányzat bontása/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9525" y="0"/>
          <a:ext cx="4981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657225</xdr:colOff>
      <xdr:row>0</xdr:row>
      <xdr:rowOff>0</xdr:rowOff>
    </xdr:to>
    <xdr:sp>
      <xdr:nvSpPr>
        <xdr:cNvPr id="2" name="Szöveg 3"/>
        <xdr:cNvSpPr txBox="1">
          <a:spLocks noChangeArrowheads="1"/>
        </xdr:cNvSpPr>
      </xdr:nvSpPr>
      <xdr:spPr>
        <a:xfrm>
          <a:off x="0" y="0"/>
          <a:ext cx="49911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/Városi Gyámhivatal/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2001.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35 címszám 1 alcímszám 1, 2, 3 kiemelt előirányzat bontása/</a:t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2</xdr:col>
      <xdr:colOff>657225</xdr:colOff>
      <xdr:row>40</xdr:row>
      <xdr:rowOff>0</xdr:rowOff>
    </xdr:to>
    <xdr:sp>
      <xdr:nvSpPr>
        <xdr:cNvPr id="3" name="Szöveg 1"/>
        <xdr:cNvSpPr txBox="1">
          <a:spLocks noChangeArrowheads="1"/>
        </xdr:cNvSpPr>
      </xdr:nvSpPr>
      <xdr:spPr>
        <a:xfrm>
          <a:off x="9525" y="9496425"/>
          <a:ext cx="4981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H-Times New Roman"/>
              <a:ea typeface="H-Times New Roman"/>
              <a:cs typeface="H-Times New Roman"/>
            </a:rPr>
            <a:t>Önkormányzati igazgatási tevékenység 1995. évi előirányzatainak részletezése
</a:t>
          </a:r>
          <a:r>
            <a:rPr lang="en-US" cap="none" sz="1200" b="0" i="0" u="none" baseline="0">
              <a:latin typeface="H-Times New Roman"/>
              <a:ea typeface="H-Times New Roman"/>
              <a:cs typeface="H-Times New Roman"/>
            </a:rPr>
            <a:t>/II. fejezet 22 címszám 1, 2, 3 kiemelt előirányzat bontása/</a:t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5</xdr:col>
      <xdr:colOff>647700</xdr:colOff>
      <xdr:row>3</xdr:row>
      <xdr:rowOff>438150</xdr:rowOff>
    </xdr:to>
    <xdr:sp>
      <xdr:nvSpPr>
        <xdr:cNvPr id="4" name="Szöveg 3"/>
        <xdr:cNvSpPr txBox="1">
          <a:spLocks noChangeArrowheads="1"/>
        </xdr:cNvSpPr>
      </xdr:nvSpPr>
      <xdr:spPr>
        <a:xfrm>
          <a:off x="0" y="571500"/>
          <a:ext cx="6953250" cy="8286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Körzeti igazgatási feladatok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/Okmányiroda/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
2004. évi előirányzatának részletezése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/II. fejezet 34 címszám 3 alcímszám 1, 2, 3 kiemelt előirányzat bontása/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6</xdr:row>
      <xdr:rowOff>552450</xdr:rowOff>
    </xdr:to>
    <xdr:sp>
      <xdr:nvSpPr>
        <xdr:cNvPr id="1" name="Szöveg 1"/>
        <xdr:cNvSpPr txBox="1">
          <a:spLocks noChangeArrowheads="1"/>
        </xdr:cNvSpPr>
      </xdr:nvSpPr>
      <xdr:spPr>
        <a:xfrm>
          <a:off x="0" y="1209675"/>
          <a:ext cx="333375" cy="847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
szám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zöveg 2"/>
        <xdr:cNvSpPr txBox="1">
          <a:spLocks noChangeArrowheads="1"/>
        </xdr:cNvSpPr>
      </xdr:nvSpPr>
      <xdr:spPr>
        <a:xfrm>
          <a:off x="9525" y="0"/>
          <a:ext cx="5762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A fedett uszoda beruházás összkiadásának forrásösszetétele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721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0"/>
          <a:ext cx="2028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Sor-szám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24075" y="0"/>
          <a:ext cx="3648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Forrás megnevezése</a:t>
          </a:r>
        </a:p>
      </xdr:txBody>
    </xdr:sp>
    <xdr:clientData/>
  </xdr:twoCellAnchor>
  <xdr:twoCellAnchor>
    <xdr:from>
      <xdr:col>2</xdr:col>
      <xdr:colOff>257175</xdr:colOff>
      <xdr:row>4</xdr:row>
      <xdr:rowOff>19050</xdr:rowOff>
    </xdr:from>
    <xdr:to>
      <xdr:col>3</xdr:col>
      <xdr:colOff>0</xdr:colOff>
      <xdr:row>4</xdr:row>
      <xdr:rowOff>190500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029325" y="1200150"/>
          <a:ext cx="647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Ezer forintban</a:t>
          </a:r>
        </a:p>
      </xdr:txBody>
    </xdr:sp>
    <xdr:clientData/>
  </xdr:twoCellAnchor>
  <xdr:twoCellAnchor>
    <xdr:from>
      <xdr:col>2</xdr:col>
      <xdr:colOff>0</xdr:colOff>
      <xdr:row>18</xdr:row>
      <xdr:rowOff>57150</xdr:rowOff>
    </xdr:from>
    <xdr:to>
      <xdr:col>2</xdr:col>
      <xdr:colOff>647700</xdr:colOff>
      <xdr:row>18</xdr:row>
      <xdr:rowOff>228600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772150" y="5267325"/>
          <a:ext cx="647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Ezer forintban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czkaAne\Dokumentumok\D)%20%20K&#214;LTS&#201;GVET&#201;S\2003\2003.%20&#233;vi%20besz&#225;mol&#243;\Mell&#233;klet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czkaAne\Dokumentumok\D)%20%20K&#214;LTS&#201;GVET&#201;S\2003\2003.%20&#233;vi%20besz&#225;mol&#243;\2003.%20&#233;vi%20%20besz&#225;mol&#243;%20mell&#233;klete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czkaAne\Dokumentumok\MONCSI\BESZ&#193;MOL&#211;\2004\2004.%20&#233;vi%20besz&#225;mol&#243;\Mell&#233;kletek%20(1-3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Kiadások"/>
      <sheetName val="Mérleg"/>
      <sheetName val="4.sz.mell."/>
      <sheetName val="4a.sz.mell."/>
    </sheetNames>
    <sheetDataSet>
      <sheetData sheetId="2">
        <row r="7">
          <cell r="D7">
            <v>661373</v>
          </cell>
        </row>
        <row r="8">
          <cell r="D8">
            <v>157577</v>
          </cell>
        </row>
        <row r="9">
          <cell r="D9">
            <v>190142</v>
          </cell>
        </row>
        <row r="10">
          <cell r="D10">
            <v>84369</v>
          </cell>
        </row>
        <row r="11">
          <cell r="D11">
            <v>1873</v>
          </cell>
        </row>
        <row r="12">
          <cell r="D12">
            <v>227205</v>
          </cell>
        </row>
        <row r="13">
          <cell r="D13">
            <v>9588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Kiadások"/>
      <sheetName val="Mérleg"/>
      <sheetName val="4.sz.mell."/>
      <sheetName val="4a.sz.mell."/>
    </sheetNames>
    <sheetDataSet>
      <sheetData sheetId="2">
        <row r="7">
          <cell r="I7">
            <v>6713094</v>
          </cell>
        </row>
        <row r="8">
          <cell r="I8">
            <v>124140</v>
          </cell>
        </row>
        <row r="9">
          <cell r="I9">
            <v>45193</v>
          </cell>
        </row>
        <row r="10">
          <cell r="I10">
            <v>10637</v>
          </cell>
        </row>
        <row r="12">
          <cell r="I12">
            <v>2326433</v>
          </cell>
        </row>
        <row r="13">
          <cell r="I13">
            <v>90756</v>
          </cell>
        </row>
        <row r="14">
          <cell r="I14">
            <v>1144369</v>
          </cell>
        </row>
        <row r="15">
          <cell r="D15">
            <v>287561</v>
          </cell>
          <cell r="I15">
            <v>70632</v>
          </cell>
        </row>
        <row r="16">
          <cell r="D16">
            <v>311948</v>
          </cell>
          <cell r="I16">
            <v>139945</v>
          </cell>
        </row>
        <row r="17">
          <cell r="D17">
            <v>2145362</v>
          </cell>
        </row>
        <row r="18">
          <cell r="D18">
            <v>154578</v>
          </cell>
          <cell r="I18">
            <v>12240</v>
          </cell>
        </row>
        <row r="19">
          <cell r="D19">
            <v>448964</v>
          </cell>
        </row>
        <row r="20">
          <cell r="D20">
            <v>302281</v>
          </cell>
          <cell r="I20">
            <v>647490</v>
          </cell>
        </row>
        <row r="21">
          <cell r="D21">
            <v>151733</v>
          </cell>
        </row>
        <row r="22">
          <cell r="I22">
            <v>350317</v>
          </cell>
        </row>
        <row r="25">
          <cell r="D25">
            <v>1357</v>
          </cell>
        </row>
        <row r="27">
          <cell r="D27">
            <v>200304</v>
          </cell>
        </row>
        <row r="28">
          <cell r="D28">
            <v>271430</v>
          </cell>
          <cell r="I28">
            <v>86930</v>
          </cell>
        </row>
        <row r="31">
          <cell r="D31">
            <v>339000</v>
          </cell>
        </row>
        <row r="32">
          <cell r="D32">
            <v>28891</v>
          </cell>
          <cell r="I32">
            <v>343123</v>
          </cell>
        </row>
        <row r="33">
          <cell r="D33">
            <v>5</v>
          </cell>
        </row>
        <row r="36">
          <cell r="D36">
            <v>732331</v>
          </cell>
        </row>
        <row r="37">
          <cell r="D37">
            <v>1047436</v>
          </cell>
        </row>
        <row r="38">
          <cell r="D38">
            <v>234282</v>
          </cell>
        </row>
        <row r="40">
          <cell r="D40">
            <v>31</v>
          </cell>
        </row>
        <row r="43">
          <cell r="D43">
            <v>3342428</v>
          </cell>
        </row>
        <row r="44">
          <cell r="D44">
            <v>134071</v>
          </cell>
        </row>
        <row r="45">
          <cell r="D45">
            <v>50359</v>
          </cell>
        </row>
        <row r="46">
          <cell r="D46">
            <v>100146</v>
          </cell>
        </row>
        <row r="47">
          <cell r="D47">
            <v>256707</v>
          </cell>
        </row>
        <row r="48">
          <cell r="D48">
            <v>17763</v>
          </cell>
        </row>
        <row r="49">
          <cell r="D49">
            <v>800</v>
          </cell>
        </row>
        <row r="50">
          <cell r="D50">
            <v>13146</v>
          </cell>
        </row>
        <row r="53">
          <cell r="D53">
            <v>926214</v>
          </cell>
        </row>
        <row r="54">
          <cell r="D54">
            <v>55027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"/>
      <sheetName val="Kiadások"/>
      <sheetName val="Mérleg"/>
      <sheetName val="Mérleg (2)"/>
    </sheetNames>
    <sheetDataSet>
      <sheetData sheetId="2">
        <row r="5">
          <cell r="D5">
            <v>678522</v>
          </cell>
          <cell r="J5">
            <v>7207421</v>
          </cell>
        </row>
        <row r="6">
          <cell r="D6">
            <v>242162</v>
          </cell>
          <cell r="J6">
            <v>215963</v>
          </cell>
        </row>
        <row r="7">
          <cell r="D7">
            <v>181470</v>
          </cell>
          <cell r="J7">
            <v>39909</v>
          </cell>
        </row>
        <row r="8">
          <cell r="D8">
            <v>94780</v>
          </cell>
          <cell r="J8">
            <v>2534</v>
          </cell>
        </row>
        <row r="9">
          <cell r="D9">
            <v>3060</v>
          </cell>
        </row>
        <row r="10">
          <cell r="D10">
            <v>225292</v>
          </cell>
        </row>
        <row r="11">
          <cell r="D11">
            <v>5977</v>
          </cell>
        </row>
        <row r="13">
          <cell r="D13">
            <v>630779</v>
          </cell>
        </row>
        <row r="14">
          <cell r="D14">
            <v>372079</v>
          </cell>
          <cell r="J14">
            <v>2657303</v>
          </cell>
        </row>
        <row r="15">
          <cell r="D15">
            <v>2345293</v>
          </cell>
          <cell r="J15">
            <v>225427</v>
          </cell>
        </row>
        <row r="16">
          <cell r="D16">
            <v>168270</v>
          </cell>
          <cell r="J16">
            <v>1227098</v>
          </cell>
        </row>
        <row r="17">
          <cell r="D17">
            <v>409634</v>
          </cell>
          <cell r="J17">
            <v>601938</v>
          </cell>
        </row>
        <row r="18">
          <cell r="D18">
            <v>1256476</v>
          </cell>
          <cell r="J18">
            <v>89800</v>
          </cell>
        </row>
        <row r="19">
          <cell r="D19">
            <v>256701</v>
          </cell>
        </row>
        <row r="20">
          <cell r="J20">
            <v>878</v>
          </cell>
        </row>
        <row r="21">
          <cell r="J21">
            <v>11769</v>
          </cell>
        </row>
        <row r="22">
          <cell r="D22">
            <v>517</v>
          </cell>
        </row>
        <row r="23">
          <cell r="D23">
            <v>713</v>
          </cell>
          <cell r="J23">
            <v>584216</v>
          </cell>
        </row>
        <row r="24">
          <cell r="D24">
            <v>198226</v>
          </cell>
          <cell r="J24">
            <v>306772</v>
          </cell>
        </row>
        <row r="25">
          <cell r="D25">
            <v>371254</v>
          </cell>
        </row>
        <row r="28">
          <cell r="D28">
            <v>317519</v>
          </cell>
        </row>
        <row r="29">
          <cell r="D29">
            <v>27077</v>
          </cell>
        </row>
        <row r="30">
          <cell r="J30">
            <v>2628</v>
          </cell>
        </row>
        <row r="31">
          <cell r="D31">
            <v>848255</v>
          </cell>
          <cell r="J31">
            <v>17631</v>
          </cell>
        </row>
        <row r="32">
          <cell r="D32">
            <v>1127628</v>
          </cell>
          <cell r="J32">
            <v>-589463</v>
          </cell>
        </row>
        <row r="33">
          <cell r="D33">
            <v>367343</v>
          </cell>
        </row>
        <row r="34">
          <cell r="D34">
            <v>2</v>
          </cell>
        </row>
        <row r="36">
          <cell r="D36">
            <v>3537595</v>
          </cell>
        </row>
        <row r="37">
          <cell r="D37">
            <v>96741</v>
          </cell>
        </row>
        <row r="38">
          <cell r="D38">
            <v>33739</v>
          </cell>
        </row>
        <row r="39">
          <cell r="D39">
            <v>123130</v>
          </cell>
        </row>
        <row r="40">
          <cell r="D40">
            <v>347781</v>
          </cell>
        </row>
        <row r="41">
          <cell r="D41">
            <v>28410</v>
          </cell>
        </row>
        <row r="42">
          <cell r="D42">
            <v>1400</v>
          </cell>
        </row>
        <row r="45">
          <cell r="D45">
            <v>794730</v>
          </cell>
        </row>
        <row r="46">
          <cell r="D46">
            <v>17631</v>
          </cell>
        </row>
        <row r="47">
          <cell r="D47">
            <v>4085</v>
          </cell>
        </row>
        <row r="48">
          <cell r="D48">
            <v>-242450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L41"/>
  <sheetViews>
    <sheetView workbookViewId="0" topLeftCell="A37">
      <selection activeCell="A19" sqref="A19:C19"/>
    </sheetView>
  </sheetViews>
  <sheetFormatPr defaultColWidth="9.33203125" defaultRowHeight="12.75"/>
  <cols>
    <col min="1" max="1" width="4.83203125" style="0" customWidth="1"/>
    <col min="2" max="2" width="6.66015625" style="0" customWidth="1"/>
    <col min="3" max="3" width="50" style="0" customWidth="1"/>
    <col min="4" max="4" width="12.83203125" style="0" customWidth="1"/>
    <col min="5" max="5" width="6.16015625" style="1" customWidth="1"/>
    <col min="6" max="6" width="12.83203125" style="0" customWidth="1"/>
    <col min="7" max="7" width="6.16015625" style="1" customWidth="1"/>
    <col min="8" max="8" width="12.83203125" style="0" customWidth="1"/>
    <col min="9" max="9" width="6.16015625" style="1" customWidth="1"/>
    <col min="11" max="11" width="46.33203125" style="0" bestFit="1" customWidth="1"/>
    <col min="12" max="12" width="10.16015625" style="0" bestFit="1" customWidth="1"/>
  </cols>
  <sheetData>
    <row r="1" spans="1:9" ht="38.25" customHeight="1">
      <c r="A1" s="43" t="s">
        <v>818</v>
      </c>
      <c r="B1" s="43"/>
      <c r="C1" s="43"/>
      <c r="D1" s="43"/>
      <c r="E1" s="43"/>
      <c r="F1" s="43"/>
      <c r="G1" s="43"/>
      <c r="H1" s="43"/>
      <c r="I1" s="43"/>
    </row>
    <row r="2" spans="8:9" ht="25.5" customHeight="1" thickBot="1">
      <c r="H2" s="50" t="s">
        <v>814</v>
      </c>
      <c r="I2" s="50"/>
    </row>
    <row r="3" spans="1:9" s="2" customFormat="1" ht="19.5" customHeight="1">
      <c r="A3" s="46" t="s">
        <v>893</v>
      </c>
      <c r="B3" s="44" t="s">
        <v>888</v>
      </c>
      <c r="C3" s="44"/>
      <c r="D3" s="44" t="s">
        <v>819</v>
      </c>
      <c r="E3" s="44"/>
      <c r="F3" s="44" t="s">
        <v>820</v>
      </c>
      <c r="G3" s="44"/>
      <c r="H3" s="44" t="s">
        <v>820</v>
      </c>
      <c r="I3" s="49"/>
    </row>
    <row r="4" spans="1:9" s="2" customFormat="1" ht="19.5" customHeight="1" thickBot="1">
      <c r="A4" s="47"/>
      <c r="B4" s="45"/>
      <c r="C4" s="45"/>
      <c r="D4" s="3" t="s">
        <v>821</v>
      </c>
      <c r="E4" s="4" t="s">
        <v>822</v>
      </c>
      <c r="F4" s="3" t="s">
        <v>823</v>
      </c>
      <c r="G4" s="4" t="s">
        <v>822</v>
      </c>
      <c r="H4" s="3" t="s">
        <v>821</v>
      </c>
      <c r="I4" s="5" t="s">
        <v>822</v>
      </c>
    </row>
    <row r="5" spans="1:9" s="2" customFormat="1" ht="8.25" customHeight="1" thickTop="1">
      <c r="A5" s="6"/>
      <c r="B5" s="7"/>
      <c r="C5" s="7"/>
      <c r="D5" s="6"/>
      <c r="E5" s="8"/>
      <c r="F5" s="6"/>
      <c r="G5" s="8"/>
      <c r="H5" s="6"/>
      <c r="I5" s="8"/>
    </row>
    <row r="6" spans="1:11" s="2" customFormat="1" ht="15" customHeight="1">
      <c r="A6" s="9">
        <v>1</v>
      </c>
      <c r="B6" s="10" t="s">
        <v>889</v>
      </c>
      <c r="C6" s="10"/>
      <c r="D6" s="11">
        <v>5134554</v>
      </c>
      <c r="E6" s="12">
        <f aca="true" t="shared" si="0" ref="E6:E11">(D6/$D$17)*100</f>
        <v>40.015992200295294</v>
      </c>
      <c r="F6" s="13">
        <v>5698764</v>
      </c>
      <c r="G6" s="12">
        <f aca="true" t="shared" si="1" ref="G6:G13">(F6/$F$17)*100</f>
        <v>44.28384141671888</v>
      </c>
      <c r="H6" s="11">
        <v>6870495</v>
      </c>
      <c r="I6" s="12">
        <f aca="true" t="shared" si="2" ref="I6:I15">(H6/$H$17)*100</f>
        <v>45.45700550162161</v>
      </c>
      <c r="K6" s="14" t="s">
        <v>824</v>
      </c>
    </row>
    <row r="7" spans="1:12" s="2" customFormat="1" ht="15" customHeight="1">
      <c r="A7" s="9">
        <v>2</v>
      </c>
      <c r="B7" s="15" t="s">
        <v>825</v>
      </c>
      <c r="C7" s="16"/>
      <c r="D7" s="11">
        <v>2014080</v>
      </c>
      <c r="E7" s="12">
        <f t="shared" si="0"/>
        <v>15.696671915568663</v>
      </c>
      <c r="F7" s="13">
        <v>2235840</v>
      </c>
      <c r="G7" s="12">
        <f t="shared" si="1"/>
        <v>17.374220794747202</v>
      </c>
      <c r="H7" s="11">
        <v>2343228</v>
      </c>
      <c r="I7" s="12">
        <f t="shared" si="2"/>
        <v>15.503413958900166</v>
      </c>
      <c r="K7" s="17" t="s">
        <v>826</v>
      </c>
      <c r="L7" s="11">
        <v>5134554</v>
      </c>
    </row>
    <row r="8" spans="1:12" s="2" customFormat="1" ht="15" customHeight="1">
      <c r="A8" s="9">
        <v>3</v>
      </c>
      <c r="B8" s="15" t="s">
        <v>827</v>
      </c>
      <c r="C8" s="16"/>
      <c r="D8" s="11">
        <v>3915420</v>
      </c>
      <c r="E8" s="12">
        <f t="shared" si="0"/>
        <v>30.51470803128766</v>
      </c>
      <c r="F8" s="13">
        <v>3648032</v>
      </c>
      <c r="G8" s="12">
        <f t="shared" si="1"/>
        <v>28.34805416948584</v>
      </c>
      <c r="H8" s="11">
        <v>4168796</v>
      </c>
      <c r="I8" s="12">
        <f t="shared" si="2"/>
        <v>27.58185293885494</v>
      </c>
      <c r="K8" s="15" t="s">
        <v>828</v>
      </c>
      <c r="L8" s="11">
        <v>2014080</v>
      </c>
    </row>
    <row r="9" spans="1:12" s="2" customFormat="1" ht="15" customHeight="1">
      <c r="A9" s="9">
        <v>4</v>
      </c>
      <c r="B9" s="15" t="s">
        <v>890</v>
      </c>
      <c r="C9" s="16"/>
      <c r="D9" s="11">
        <v>471734</v>
      </c>
      <c r="E9" s="12">
        <f t="shared" si="0"/>
        <v>3.6764447437136893</v>
      </c>
      <c r="F9" s="13">
        <v>155488</v>
      </c>
      <c r="G9" s="12">
        <f t="shared" si="1"/>
        <v>1.2082630433902484</v>
      </c>
      <c r="H9" s="11">
        <v>569480</v>
      </c>
      <c r="I9" s="12">
        <f t="shared" si="2"/>
        <v>3.7678297550705557</v>
      </c>
      <c r="K9" s="15" t="s">
        <v>829</v>
      </c>
      <c r="L9" s="11">
        <v>3915420</v>
      </c>
    </row>
    <row r="10" spans="1:12" s="2" customFormat="1" ht="15" customHeight="1">
      <c r="A10" s="9">
        <v>5</v>
      </c>
      <c r="B10" s="15" t="s">
        <v>830</v>
      </c>
      <c r="C10" s="16"/>
      <c r="D10" s="11">
        <v>367896</v>
      </c>
      <c r="E10" s="12">
        <f t="shared" si="0"/>
        <v>2.8671864131762637</v>
      </c>
      <c r="F10" s="13">
        <v>539100</v>
      </c>
      <c r="G10" s="12">
        <f t="shared" si="1"/>
        <v>4.189227507535519</v>
      </c>
      <c r="H10" s="11">
        <v>344596</v>
      </c>
      <c r="I10" s="12">
        <f t="shared" si="2"/>
        <v>2.2799379473876047</v>
      </c>
      <c r="K10" s="15" t="s">
        <v>831</v>
      </c>
      <c r="L10" s="11">
        <v>471734</v>
      </c>
    </row>
    <row r="11" spans="1:12" s="2" customFormat="1" ht="15" customHeight="1">
      <c r="A11" s="9">
        <v>6</v>
      </c>
      <c r="B11" s="15" t="s">
        <v>832</v>
      </c>
      <c r="C11" s="16"/>
      <c r="D11" s="11">
        <v>1357</v>
      </c>
      <c r="E11" s="12">
        <f t="shared" si="0"/>
        <v>0.010575738694305429</v>
      </c>
      <c r="F11" s="13">
        <v>130</v>
      </c>
      <c r="G11" s="18">
        <f t="shared" si="1"/>
        <v>0.0010102014022994204</v>
      </c>
      <c r="H11" s="11">
        <v>713</v>
      </c>
      <c r="I11" s="18">
        <f t="shared" si="2"/>
        <v>0.004717395896897706</v>
      </c>
      <c r="K11" s="15" t="s">
        <v>833</v>
      </c>
      <c r="L11" s="11">
        <v>367896</v>
      </c>
    </row>
    <row r="12" spans="1:12" s="2" customFormat="1" ht="15" customHeight="1">
      <c r="A12" s="9">
        <v>7</v>
      </c>
      <c r="B12" s="16" t="s">
        <v>887</v>
      </c>
      <c r="C12" s="16"/>
      <c r="D12" s="11"/>
      <c r="E12" s="12"/>
      <c r="F12" s="13">
        <v>1367</v>
      </c>
      <c r="G12" s="18">
        <f t="shared" si="1"/>
        <v>0.01062265628417929</v>
      </c>
      <c r="H12" s="11">
        <v>517</v>
      </c>
      <c r="I12" s="18">
        <f t="shared" si="2"/>
        <v>0.0034206082450155884</v>
      </c>
      <c r="K12" s="15" t="s">
        <v>834</v>
      </c>
      <c r="L12" s="11">
        <v>1357</v>
      </c>
    </row>
    <row r="13" spans="1:12" s="2" customFormat="1" ht="15" customHeight="1">
      <c r="A13" s="9">
        <v>8</v>
      </c>
      <c r="B13" s="16" t="s">
        <v>892</v>
      </c>
      <c r="C13" s="16"/>
      <c r="D13" s="11">
        <v>926214</v>
      </c>
      <c r="E13" s="12">
        <f>(D13/$D$17)*100</f>
        <v>7.218420957264119</v>
      </c>
      <c r="F13" s="13">
        <v>590000</v>
      </c>
      <c r="G13" s="12">
        <f t="shared" si="1"/>
        <v>4.584760210435832</v>
      </c>
      <c r="H13" s="11">
        <v>794730</v>
      </c>
      <c r="I13" s="12">
        <f t="shared" si="2"/>
        <v>5.25814311520549</v>
      </c>
      <c r="K13" s="16" t="s">
        <v>835</v>
      </c>
      <c r="L13" s="11">
        <v>926214</v>
      </c>
    </row>
    <row r="14" spans="1:12" s="2" customFormat="1" ht="15" customHeight="1">
      <c r="A14" s="9">
        <v>9</v>
      </c>
      <c r="B14" s="16" t="s">
        <v>836</v>
      </c>
      <c r="C14" s="16"/>
      <c r="D14" s="11"/>
      <c r="E14" s="12"/>
      <c r="F14" s="13"/>
      <c r="G14" s="12"/>
      <c r="H14" s="11">
        <v>17631</v>
      </c>
      <c r="I14" s="12">
        <f t="shared" si="2"/>
        <v>0.11665134229762059</v>
      </c>
      <c r="K14" s="19" t="s">
        <v>837</v>
      </c>
      <c r="L14" s="20">
        <f>SUM(L7:L13)</f>
        <v>12831255</v>
      </c>
    </row>
    <row r="15" spans="1:12" s="2" customFormat="1" ht="15" customHeight="1">
      <c r="A15" s="9">
        <v>10</v>
      </c>
      <c r="B15" s="16" t="s">
        <v>838</v>
      </c>
      <c r="C15" s="16"/>
      <c r="D15" s="11"/>
      <c r="E15" s="12"/>
      <c r="F15" s="13"/>
      <c r="G15" s="12"/>
      <c r="H15" s="11">
        <v>4085</v>
      </c>
      <c r="I15" s="12">
        <f t="shared" si="2"/>
        <v>0.027027436520094157</v>
      </c>
      <c r="K15" s="16"/>
      <c r="L15" s="16"/>
    </row>
    <row r="16" spans="1:12" s="2" customFormat="1" ht="7.5" customHeight="1">
      <c r="A16" s="9"/>
      <c r="B16" s="16"/>
      <c r="C16" s="16"/>
      <c r="D16" s="11"/>
      <c r="E16" s="21"/>
      <c r="F16" s="13"/>
      <c r="G16" s="22"/>
      <c r="H16" s="11"/>
      <c r="I16" s="12"/>
      <c r="K16" s="16"/>
      <c r="L16" s="16"/>
    </row>
    <row r="17" spans="1:9" s="19" customFormat="1" ht="19.5" customHeight="1">
      <c r="A17" s="48" t="s">
        <v>839</v>
      </c>
      <c r="B17" s="48"/>
      <c r="C17" s="48"/>
      <c r="D17" s="23">
        <f aca="true" t="shared" si="3" ref="D17:I17">SUM(D6:D16)</f>
        <v>12831255</v>
      </c>
      <c r="E17" s="24">
        <f t="shared" si="3"/>
        <v>99.99999999999999</v>
      </c>
      <c r="F17" s="23">
        <f t="shared" si="3"/>
        <v>12868721</v>
      </c>
      <c r="G17" s="24">
        <f t="shared" si="3"/>
        <v>100</v>
      </c>
      <c r="H17" s="23">
        <f t="shared" si="3"/>
        <v>15114271</v>
      </c>
      <c r="I17" s="24">
        <f t="shared" si="3"/>
        <v>100</v>
      </c>
    </row>
    <row r="18" spans="1:9" s="2" customFormat="1" ht="21" customHeight="1" thickBot="1">
      <c r="A18" s="9">
        <v>11</v>
      </c>
      <c r="B18" s="16" t="s">
        <v>840</v>
      </c>
      <c r="C18" s="16"/>
      <c r="D18" s="11">
        <v>55027</v>
      </c>
      <c r="E18" s="21"/>
      <c r="F18" s="13"/>
      <c r="G18" s="22"/>
      <c r="H18" s="11">
        <v>-242450</v>
      </c>
      <c r="I18" s="21"/>
    </row>
    <row r="19" spans="1:9" s="29" customFormat="1" ht="22.5" customHeight="1" thickBot="1" thickTop="1">
      <c r="A19" s="41" t="s">
        <v>841</v>
      </c>
      <c r="B19" s="42"/>
      <c r="C19" s="42"/>
      <c r="D19" s="25">
        <f>SUM(D17:D18)</f>
        <v>12886282</v>
      </c>
      <c r="E19" s="26"/>
      <c r="F19" s="25">
        <f>SUM(F17:F18)</f>
        <v>12868721</v>
      </c>
      <c r="G19" s="27"/>
      <c r="H19" s="25">
        <f>SUM(H17:H18)</f>
        <v>14871821</v>
      </c>
      <c r="I19" s="28"/>
    </row>
    <row r="20" spans="1:9" s="29" customFormat="1" ht="9" customHeight="1">
      <c r="A20" s="6"/>
      <c r="B20" s="6"/>
      <c r="C20" s="6"/>
      <c r="D20" s="30"/>
      <c r="E20" s="31"/>
      <c r="F20" s="30"/>
      <c r="G20" s="32"/>
      <c r="H20" s="30"/>
      <c r="I20" s="30"/>
    </row>
    <row r="21" spans="1:2" ht="12.75">
      <c r="A21" s="33"/>
      <c r="B21" s="33"/>
    </row>
    <row r="22" spans="1:11" ht="12.75" customHeight="1">
      <c r="A22" s="33"/>
      <c r="B22" s="33"/>
      <c r="K22" s="34" t="s">
        <v>842</v>
      </c>
    </row>
    <row r="23" spans="7:12" ht="18.75" customHeight="1">
      <c r="G23" s="35" t="s">
        <v>843</v>
      </c>
      <c r="K23" s="10" t="s">
        <v>844</v>
      </c>
      <c r="L23" s="11">
        <v>6870495</v>
      </c>
    </row>
    <row r="24" spans="11:12" ht="12.75">
      <c r="K24" s="15" t="s">
        <v>845</v>
      </c>
      <c r="L24" s="11">
        <v>2343228</v>
      </c>
    </row>
    <row r="25" spans="11:12" ht="12.75">
      <c r="K25" s="15" t="s">
        <v>846</v>
      </c>
      <c r="L25" s="11">
        <v>4168796</v>
      </c>
    </row>
    <row r="26" spans="11:12" ht="12.75">
      <c r="K26" s="15" t="s">
        <v>847</v>
      </c>
      <c r="L26" s="11">
        <v>569480</v>
      </c>
    </row>
    <row r="27" spans="11:12" ht="12.75">
      <c r="K27" s="15" t="s">
        <v>848</v>
      </c>
      <c r="L27" s="11">
        <v>344596</v>
      </c>
    </row>
    <row r="28" spans="11:12" ht="12.75">
      <c r="K28" s="15" t="s">
        <v>849</v>
      </c>
      <c r="L28" s="11">
        <v>713</v>
      </c>
    </row>
    <row r="29" spans="11:12" ht="12.75">
      <c r="K29" s="16" t="s">
        <v>850</v>
      </c>
      <c r="L29" s="11">
        <v>517</v>
      </c>
    </row>
    <row r="30" spans="11:12" ht="12.75">
      <c r="K30" s="16" t="s">
        <v>851</v>
      </c>
      <c r="L30" s="11">
        <v>794730</v>
      </c>
    </row>
    <row r="31" spans="11:12" ht="12.75">
      <c r="K31" s="16" t="s">
        <v>852</v>
      </c>
      <c r="L31" s="11">
        <v>17631</v>
      </c>
    </row>
    <row r="32" spans="11:12" ht="12.75">
      <c r="K32" s="16" t="s">
        <v>853</v>
      </c>
      <c r="L32" s="11">
        <v>4085</v>
      </c>
    </row>
    <row r="33" spans="11:12" ht="12.75">
      <c r="K33" s="33" t="s">
        <v>837</v>
      </c>
      <c r="L33" s="36">
        <f>SUM(L23:L32)</f>
        <v>15114271</v>
      </c>
    </row>
    <row r="41" ht="14.25" customHeight="1">
      <c r="G41" s="35" t="s">
        <v>854</v>
      </c>
    </row>
  </sheetData>
  <mergeCells count="9">
    <mergeCell ref="A19:C19"/>
    <mergeCell ref="A1:I1"/>
    <mergeCell ref="B3:C4"/>
    <mergeCell ref="A3:A4"/>
    <mergeCell ref="A17:C17"/>
    <mergeCell ref="D3:E3"/>
    <mergeCell ref="F3:G3"/>
    <mergeCell ref="H3:I3"/>
    <mergeCell ref="H2:I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6" r:id="rId2"/>
  <headerFooter alignWithMargins="0">
    <oddHeader>&amp;L&amp;8Eger Megyei Jogú Város Önkormányzata&amp;R&amp;8 1. sz. kimutatás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C348"/>
  <sheetViews>
    <sheetView showGridLines="0" workbookViewId="0" topLeftCell="A1">
      <selection activeCell="B18" sqref="B18"/>
    </sheetView>
  </sheetViews>
  <sheetFormatPr defaultColWidth="9.33203125" defaultRowHeight="12.75"/>
  <cols>
    <col min="1" max="1" width="5.83203125" style="228" customWidth="1"/>
    <col min="2" max="2" width="85.83203125" style="226" customWidth="1"/>
    <col min="3" max="3" width="19.33203125" style="234" customWidth="1"/>
    <col min="4" max="16384" width="10.83203125" style="228" customWidth="1"/>
  </cols>
  <sheetData>
    <row r="1" spans="1:3" ht="12.75" customHeight="1">
      <c r="A1" s="225" t="s">
        <v>894</v>
      </c>
      <c r="C1" s="227" t="s">
        <v>1892</v>
      </c>
    </row>
    <row r="2" spans="1:3" ht="12.75" customHeight="1">
      <c r="A2" s="229"/>
      <c r="C2" s="230"/>
    </row>
    <row r="3" spans="1:3" ht="29.25" customHeight="1">
      <c r="A3" s="231" t="s">
        <v>1893</v>
      </c>
      <c r="B3" s="231"/>
      <c r="C3" s="231"/>
    </row>
    <row r="4" spans="1:3" ht="14.25" customHeight="1" thickBot="1">
      <c r="A4" s="229"/>
      <c r="C4" s="230" t="s">
        <v>1894</v>
      </c>
    </row>
    <row r="5" spans="1:3" ht="45.75" customHeight="1" thickBot="1">
      <c r="A5" s="232" t="s">
        <v>896</v>
      </c>
      <c r="B5" s="233" t="s">
        <v>1895</v>
      </c>
      <c r="C5" s="232" t="s">
        <v>1896</v>
      </c>
    </row>
    <row r="6" ht="15" customHeight="1"/>
    <row r="7" spans="1:3" ht="12.75" customHeight="1">
      <c r="A7" s="229"/>
      <c r="B7" s="235" t="s">
        <v>1897</v>
      </c>
      <c r="C7" s="236"/>
    </row>
    <row r="8" spans="1:3" ht="12.75" customHeight="1">
      <c r="A8" s="229" t="s">
        <v>906</v>
      </c>
      <c r="B8" s="237" t="s">
        <v>1898</v>
      </c>
      <c r="C8" s="238">
        <v>22000</v>
      </c>
    </row>
    <row r="9" spans="1:3" ht="12.75" customHeight="1">
      <c r="A9" s="229" t="s">
        <v>909</v>
      </c>
      <c r="B9" s="237" t="s">
        <v>1899</v>
      </c>
      <c r="C9" s="238">
        <v>146000</v>
      </c>
    </row>
    <row r="10" spans="1:3" ht="12.75" customHeight="1">
      <c r="A10" s="229" t="s">
        <v>912</v>
      </c>
      <c r="B10" s="237" t="s">
        <v>1900</v>
      </c>
      <c r="C10" s="238">
        <v>155000</v>
      </c>
    </row>
    <row r="11" spans="1:3" ht="12.75" customHeight="1">
      <c r="A11" s="229" t="s">
        <v>915</v>
      </c>
      <c r="B11" s="237" t="s">
        <v>1901</v>
      </c>
      <c r="C11" s="238">
        <v>20000</v>
      </c>
    </row>
    <row r="12" spans="1:3" ht="12.75" customHeight="1">
      <c r="A12" s="229" t="s">
        <v>918</v>
      </c>
      <c r="B12" s="239" t="s">
        <v>1902</v>
      </c>
      <c r="C12" s="238">
        <v>58000</v>
      </c>
    </row>
    <row r="13" spans="1:3" ht="12.75" customHeight="1">
      <c r="A13" s="229" t="s">
        <v>921</v>
      </c>
      <c r="B13" s="237" t="s">
        <v>1903</v>
      </c>
      <c r="C13" s="238">
        <v>34000</v>
      </c>
    </row>
    <row r="14" spans="1:3" ht="12.75" customHeight="1">
      <c r="A14" s="229" t="s">
        <v>924</v>
      </c>
      <c r="B14" s="237" t="s">
        <v>1904</v>
      </c>
      <c r="C14" s="238">
        <v>50000</v>
      </c>
    </row>
    <row r="15" spans="1:3" ht="12.75" customHeight="1">
      <c r="A15" s="229" t="s">
        <v>927</v>
      </c>
      <c r="B15" s="237" t="s">
        <v>1905</v>
      </c>
      <c r="C15" s="238">
        <v>254000</v>
      </c>
    </row>
    <row r="16" spans="1:3" ht="12.75" customHeight="1">
      <c r="A16" s="229" t="s">
        <v>930</v>
      </c>
      <c r="B16" s="237" t="s">
        <v>1906</v>
      </c>
      <c r="C16" s="238">
        <v>170000</v>
      </c>
    </row>
    <row r="17" spans="1:3" ht="12.75" customHeight="1">
      <c r="A17" s="229" t="s">
        <v>933</v>
      </c>
      <c r="B17" s="237" t="s">
        <v>1907</v>
      </c>
      <c r="C17" s="238">
        <v>17000</v>
      </c>
    </row>
    <row r="18" spans="1:3" ht="12.75" customHeight="1">
      <c r="A18" s="229" t="s">
        <v>936</v>
      </c>
      <c r="B18" s="237" t="s">
        <v>1908</v>
      </c>
      <c r="C18" s="238">
        <v>165000</v>
      </c>
    </row>
    <row r="19" spans="1:3" ht="12.75" customHeight="1">
      <c r="A19" s="229" t="s">
        <v>962</v>
      </c>
      <c r="B19" s="237" t="s">
        <v>1909</v>
      </c>
      <c r="C19" s="238">
        <v>45000</v>
      </c>
    </row>
    <row r="20" spans="1:3" ht="12.75" customHeight="1">
      <c r="A20" s="229" t="s">
        <v>965</v>
      </c>
      <c r="B20" s="237" t="s">
        <v>1910</v>
      </c>
      <c r="C20" s="238">
        <v>29000</v>
      </c>
    </row>
    <row r="21" spans="1:3" ht="12.75" customHeight="1">
      <c r="A21" s="229" t="s">
        <v>968</v>
      </c>
      <c r="B21" s="237" t="s">
        <v>1911</v>
      </c>
      <c r="C21" s="238">
        <v>333000</v>
      </c>
    </row>
    <row r="22" spans="1:3" ht="12.75" customHeight="1">
      <c r="A22" s="229" t="s">
        <v>971</v>
      </c>
      <c r="B22" s="237" t="s">
        <v>1912</v>
      </c>
      <c r="C22" s="238">
        <v>22000</v>
      </c>
    </row>
    <row r="23" spans="1:3" ht="12.75" customHeight="1">
      <c r="A23" s="229" t="s">
        <v>974</v>
      </c>
      <c r="B23" s="237" t="s">
        <v>1913</v>
      </c>
      <c r="C23" s="238">
        <v>129000</v>
      </c>
    </row>
    <row r="24" spans="1:3" ht="12.75" customHeight="1">
      <c r="A24" s="229" t="s">
        <v>977</v>
      </c>
      <c r="B24" s="237" t="s">
        <v>1914</v>
      </c>
      <c r="C24" s="238">
        <v>10000</v>
      </c>
    </row>
    <row r="25" spans="1:3" ht="12.75" customHeight="1">
      <c r="A25" s="229" t="s">
        <v>980</v>
      </c>
      <c r="B25" s="237" t="s">
        <v>1915</v>
      </c>
      <c r="C25" s="238">
        <v>40000</v>
      </c>
    </row>
    <row r="26" spans="1:3" ht="12.75" customHeight="1">
      <c r="A26" s="229" t="s">
        <v>982</v>
      </c>
      <c r="B26" s="237" t="s">
        <v>1916</v>
      </c>
      <c r="C26" s="238">
        <v>15000</v>
      </c>
    </row>
    <row r="27" spans="1:3" ht="12.75" customHeight="1">
      <c r="A27" s="229" t="s">
        <v>985</v>
      </c>
      <c r="B27" s="237" t="s">
        <v>1917</v>
      </c>
      <c r="C27" s="238">
        <v>300000</v>
      </c>
    </row>
    <row r="28" spans="1:3" ht="12.75" customHeight="1">
      <c r="A28" s="229" t="s">
        <v>988</v>
      </c>
      <c r="B28" s="237" t="s">
        <v>1918</v>
      </c>
      <c r="C28" s="238">
        <v>58000</v>
      </c>
    </row>
    <row r="29" spans="1:3" ht="12.75" customHeight="1">
      <c r="A29" s="229" t="s">
        <v>990</v>
      </c>
      <c r="B29" s="237" t="s">
        <v>1919</v>
      </c>
      <c r="C29" s="238">
        <v>233000</v>
      </c>
    </row>
    <row r="30" spans="1:3" ht="12.75" customHeight="1">
      <c r="A30" s="229" t="s">
        <v>992</v>
      </c>
      <c r="B30" s="237" t="s">
        <v>1920</v>
      </c>
      <c r="C30" s="238">
        <v>41000</v>
      </c>
    </row>
    <row r="31" spans="1:3" ht="12.75" customHeight="1">
      <c r="A31" s="229" t="s">
        <v>995</v>
      </c>
      <c r="B31" s="240" t="s">
        <v>1921</v>
      </c>
      <c r="C31" s="236">
        <v>100000</v>
      </c>
    </row>
    <row r="32" spans="1:3" ht="12.75" customHeight="1">
      <c r="A32" s="229" t="s">
        <v>998</v>
      </c>
      <c r="B32" s="237" t="s">
        <v>1922</v>
      </c>
      <c r="C32" s="238">
        <v>300000</v>
      </c>
    </row>
    <row r="33" spans="1:3" ht="12.75" customHeight="1">
      <c r="A33" s="229" t="s">
        <v>1001</v>
      </c>
      <c r="B33" s="237" t="s">
        <v>1923</v>
      </c>
      <c r="C33" s="238">
        <v>114000</v>
      </c>
    </row>
    <row r="34" spans="1:3" ht="12.75" customHeight="1">
      <c r="A34" s="229" t="s">
        <v>1204</v>
      </c>
      <c r="B34" s="240" t="s">
        <v>1924</v>
      </c>
      <c r="C34" s="236">
        <v>196000</v>
      </c>
    </row>
    <row r="35" spans="1:3" ht="12.75" customHeight="1">
      <c r="A35" s="229" t="s">
        <v>1207</v>
      </c>
      <c r="B35" s="237" t="s">
        <v>1925</v>
      </c>
      <c r="C35" s="238">
        <v>638000</v>
      </c>
    </row>
    <row r="36" spans="1:3" ht="12.75" customHeight="1">
      <c r="A36" s="229" t="s">
        <v>1210</v>
      </c>
      <c r="B36" s="237" t="s">
        <v>1926</v>
      </c>
      <c r="C36" s="238">
        <v>62000</v>
      </c>
    </row>
    <row r="37" spans="1:3" ht="12.75" customHeight="1">
      <c r="A37" s="229" t="s">
        <v>1213</v>
      </c>
      <c r="B37" s="237" t="s">
        <v>1927</v>
      </c>
      <c r="C37" s="238">
        <v>386000</v>
      </c>
    </row>
    <row r="38" spans="1:3" ht="12.75" customHeight="1">
      <c r="A38" s="229" t="s">
        <v>1216</v>
      </c>
      <c r="B38" s="237" t="s">
        <v>1928</v>
      </c>
      <c r="C38" s="238">
        <v>3000000</v>
      </c>
    </row>
    <row r="39" spans="1:3" ht="12.75" customHeight="1">
      <c r="A39" s="229" t="s">
        <v>1219</v>
      </c>
      <c r="B39" s="240" t="s">
        <v>1929</v>
      </c>
      <c r="C39" s="236">
        <v>70000</v>
      </c>
    </row>
    <row r="40" spans="1:3" ht="12.75" customHeight="1">
      <c r="A40" s="229" t="s">
        <v>1222</v>
      </c>
      <c r="B40" s="237" t="s">
        <v>1930</v>
      </c>
      <c r="C40" s="238">
        <v>130000</v>
      </c>
    </row>
    <row r="41" spans="1:3" ht="12.75" customHeight="1">
      <c r="A41" s="229" t="s">
        <v>1443</v>
      </c>
      <c r="B41" s="237" t="s">
        <v>1931</v>
      </c>
      <c r="C41" s="238">
        <v>2000000</v>
      </c>
    </row>
    <row r="42" spans="1:3" ht="12.75" customHeight="1">
      <c r="A42" s="229" t="s">
        <v>1445</v>
      </c>
      <c r="B42" s="237" t="s">
        <v>1932</v>
      </c>
      <c r="C42" s="238">
        <v>75000</v>
      </c>
    </row>
    <row r="43" spans="1:3" ht="12.75" customHeight="1">
      <c r="A43" s="229" t="s">
        <v>1448</v>
      </c>
      <c r="B43" s="237" t="s">
        <v>1933</v>
      </c>
      <c r="C43" s="238">
        <v>60000</v>
      </c>
    </row>
    <row r="44" spans="1:3" ht="12.75" customHeight="1">
      <c r="A44" s="229" t="s">
        <v>1451</v>
      </c>
      <c r="B44" s="237" t="s">
        <v>1934</v>
      </c>
      <c r="C44" s="238">
        <v>333000</v>
      </c>
    </row>
    <row r="45" spans="1:3" ht="12.75" customHeight="1">
      <c r="A45" s="229" t="s">
        <v>1454</v>
      </c>
      <c r="B45" s="237" t="s">
        <v>1935</v>
      </c>
      <c r="C45" s="238">
        <v>50000</v>
      </c>
    </row>
    <row r="46" spans="1:3" ht="12.75" customHeight="1">
      <c r="A46" s="229" t="s">
        <v>1457</v>
      </c>
      <c r="B46" s="237" t="s">
        <v>1936</v>
      </c>
      <c r="C46" s="238">
        <v>263000</v>
      </c>
    </row>
    <row r="47" spans="1:3" ht="12.75" customHeight="1">
      <c r="A47" s="229" t="s">
        <v>1460</v>
      </c>
      <c r="B47" s="237" t="s">
        <v>1937</v>
      </c>
      <c r="C47" s="238">
        <v>304000</v>
      </c>
    </row>
    <row r="48" spans="1:3" ht="12.75" customHeight="1">
      <c r="A48" s="229" t="s">
        <v>1463</v>
      </c>
      <c r="B48" s="237" t="s">
        <v>1938</v>
      </c>
      <c r="C48" s="238">
        <v>96000</v>
      </c>
    </row>
    <row r="49" spans="1:3" ht="12.75" customHeight="1">
      <c r="A49" s="229" t="s">
        <v>1466</v>
      </c>
      <c r="B49" s="237" t="s">
        <v>1939</v>
      </c>
      <c r="C49" s="238">
        <v>35000</v>
      </c>
    </row>
    <row r="50" spans="1:3" ht="12.75" customHeight="1">
      <c r="A50" s="229" t="s">
        <v>1469</v>
      </c>
      <c r="B50" s="237" t="s">
        <v>0</v>
      </c>
      <c r="C50" s="238">
        <v>2000000</v>
      </c>
    </row>
    <row r="51" spans="1:3" ht="12.75" customHeight="1">
      <c r="A51" s="229" t="s">
        <v>1472</v>
      </c>
      <c r="B51" s="237" t="s">
        <v>1</v>
      </c>
      <c r="C51" s="238">
        <v>303000</v>
      </c>
    </row>
    <row r="52" spans="1:3" ht="12.75" customHeight="1">
      <c r="A52" s="229" t="s">
        <v>1475</v>
      </c>
      <c r="B52" s="237" t="s">
        <v>2</v>
      </c>
      <c r="C52" s="238">
        <v>110000</v>
      </c>
    </row>
    <row r="53" spans="1:3" ht="12.75" customHeight="1">
      <c r="A53" s="229" t="s">
        <v>1478</v>
      </c>
      <c r="B53" s="237" t="s">
        <v>3</v>
      </c>
      <c r="C53" s="238">
        <v>140000</v>
      </c>
    </row>
    <row r="54" spans="1:3" ht="12.75" customHeight="1">
      <c r="A54" s="229" t="s">
        <v>1481</v>
      </c>
      <c r="B54" s="237" t="s">
        <v>4</v>
      </c>
      <c r="C54" s="238">
        <v>10000</v>
      </c>
    </row>
    <row r="55" spans="1:3" ht="12.75" customHeight="1">
      <c r="A55" s="229" t="s">
        <v>1484</v>
      </c>
      <c r="B55" s="240" t="s">
        <v>5</v>
      </c>
      <c r="C55" s="236">
        <v>50000</v>
      </c>
    </row>
    <row r="56" spans="1:3" ht="12.75" customHeight="1">
      <c r="A56" s="229" t="s">
        <v>1487</v>
      </c>
      <c r="B56" s="240" t="s">
        <v>6</v>
      </c>
      <c r="C56" s="236">
        <v>50000</v>
      </c>
    </row>
    <row r="57" spans="1:3" ht="12.75" customHeight="1">
      <c r="A57" s="229" t="s">
        <v>1490</v>
      </c>
      <c r="B57" s="237" t="s">
        <v>7</v>
      </c>
      <c r="C57" s="238">
        <v>3000000</v>
      </c>
    </row>
    <row r="58" spans="1:3" ht="12.75" customHeight="1">
      <c r="A58" s="229" t="s">
        <v>1493</v>
      </c>
      <c r="B58" s="240" t="s">
        <v>8</v>
      </c>
      <c r="C58" s="236">
        <v>500000</v>
      </c>
    </row>
    <row r="59" spans="1:3" ht="12.75" customHeight="1">
      <c r="A59" s="229" t="s">
        <v>1496</v>
      </c>
      <c r="B59" s="240" t="s">
        <v>9</v>
      </c>
      <c r="C59" s="236">
        <v>100000</v>
      </c>
    </row>
    <row r="60" spans="1:3" ht="12.75" customHeight="1">
      <c r="A60" s="229" t="s">
        <v>1499</v>
      </c>
      <c r="B60" s="237" t="s">
        <v>10</v>
      </c>
      <c r="C60" s="238">
        <v>91000</v>
      </c>
    </row>
    <row r="61" spans="1:3" ht="12.75" customHeight="1">
      <c r="A61" s="229" t="s">
        <v>1502</v>
      </c>
      <c r="B61" s="237" t="s">
        <v>11</v>
      </c>
      <c r="C61" s="238">
        <v>15000</v>
      </c>
    </row>
    <row r="62" spans="1:3" ht="12.75" customHeight="1">
      <c r="A62" s="229" t="s">
        <v>1505</v>
      </c>
      <c r="B62" s="237" t="s">
        <v>12</v>
      </c>
      <c r="C62" s="238">
        <v>10000</v>
      </c>
    </row>
    <row r="63" spans="1:3" ht="12.75" customHeight="1">
      <c r="A63" s="229" t="s">
        <v>1508</v>
      </c>
      <c r="B63" s="237" t="s">
        <v>13</v>
      </c>
      <c r="C63" s="238">
        <v>110000</v>
      </c>
    </row>
    <row r="64" spans="1:3" ht="12.75" customHeight="1">
      <c r="A64" s="229" t="s">
        <v>1511</v>
      </c>
      <c r="B64" s="237" t="s">
        <v>14</v>
      </c>
      <c r="C64" s="238">
        <v>150000</v>
      </c>
    </row>
    <row r="65" spans="1:3" ht="12.75" customHeight="1">
      <c r="A65" s="229" t="s">
        <v>1514</v>
      </c>
      <c r="B65" s="237" t="s">
        <v>15</v>
      </c>
      <c r="C65" s="238">
        <v>105000</v>
      </c>
    </row>
    <row r="66" spans="1:3" ht="12.75" customHeight="1">
      <c r="A66" s="229" t="s">
        <v>1517</v>
      </c>
      <c r="B66" s="237" t="s">
        <v>16</v>
      </c>
      <c r="C66" s="238">
        <v>39000</v>
      </c>
    </row>
    <row r="67" spans="1:3" ht="12.75" customHeight="1">
      <c r="A67" s="229" t="s">
        <v>1520</v>
      </c>
      <c r="B67" s="237" t="s">
        <v>17</v>
      </c>
      <c r="C67" s="238">
        <v>1515000</v>
      </c>
    </row>
    <row r="68" spans="1:3" ht="12.75" customHeight="1">
      <c r="A68" s="229" t="s">
        <v>1523</v>
      </c>
      <c r="B68" s="237" t="s">
        <v>18</v>
      </c>
      <c r="C68" s="238">
        <v>540000</v>
      </c>
    </row>
    <row r="69" spans="1:3" ht="12.75" customHeight="1">
      <c r="A69" s="229" t="s">
        <v>1526</v>
      </c>
      <c r="B69" s="237" t="s">
        <v>19</v>
      </c>
      <c r="C69" s="238">
        <v>25000</v>
      </c>
    </row>
    <row r="70" spans="1:3" ht="12.75" customHeight="1">
      <c r="A70" s="229" t="s">
        <v>1529</v>
      </c>
      <c r="B70" s="237" t="s">
        <v>20</v>
      </c>
      <c r="C70" s="238">
        <v>80000</v>
      </c>
    </row>
    <row r="71" spans="1:3" ht="12.75" customHeight="1">
      <c r="A71" s="229" t="s">
        <v>1532</v>
      </c>
      <c r="B71" s="237" t="s">
        <v>21</v>
      </c>
      <c r="C71" s="238">
        <v>1002000</v>
      </c>
    </row>
    <row r="72" spans="1:3" ht="12.75" customHeight="1">
      <c r="A72" s="229" t="s">
        <v>1535</v>
      </c>
      <c r="B72" s="237" t="s">
        <v>22</v>
      </c>
      <c r="C72" s="238">
        <v>60000</v>
      </c>
    </row>
    <row r="73" spans="1:3" ht="12.75" customHeight="1">
      <c r="A73" s="229" t="s">
        <v>1538</v>
      </c>
      <c r="B73" s="240" t="s">
        <v>23</v>
      </c>
      <c r="C73" s="236">
        <v>350000</v>
      </c>
    </row>
    <row r="74" spans="1:3" ht="12.75" customHeight="1">
      <c r="A74" s="229" t="s">
        <v>1541</v>
      </c>
      <c r="B74" s="237" t="s">
        <v>24</v>
      </c>
      <c r="C74" s="238">
        <v>3613000</v>
      </c>
    </row>
    <row r="75" spans="1:3" ht="12.75" customHeight="1">
      <c r="A75" s="229" t="s">
        <v>1544</v>
      </c>
      <c r="B75" s="237" t="s">
        <v>25</v>
      </c>
      <c r="C75" s="238">
        <v>263000</v>
      </c>
    </row>
    <row r="76" spans="1:3" ht="12.75" customHeight="1">
      <c r="A76" s="229" t="s">
        <v>1547</v>
      </c>
      <c r="B76" s="237" t="s">
        <v>26</v>
      </c>
      <c r="C76" s="238">
        <v>1000000</v>
      </c>
    </row>
    <row r="77" spans="1:3" ht="12.75" customHeight="1">
      <c r="A77" s="229" t="s">
        <v>1550</v>
      </c>
      <c r="B77" s="237" t="s">
        <v>27</v>
      </c>
      <c r="C77" s="238">
        <v>360000</v>
      </c>
    </row>
    <row r="78" spans="1:3" ht="12.75" customHeight="1">
      <c r="A78" s="229" t="s">
        <v>1552</v>
      </c>
      <c r="B78" s="237" t="s">
        <v>28</v>
      </c>
      <c r="C78" s="238">
        <v>50000</v>
      </c>
    </row>
    <row r="79" spans="1:3" ht="12.75" customHeight="1">
      <c r="A79" s="229" t="s">
        <v>1555</v>
      </c>
      <c r="B79" s="237" t="s">
        <v>29</v>
      </c>
      <c r="C79" s="238">
        <v>70000</v>
      </c>
    </row>
    <row r="80" spans="1:3" ht="12.75" customHeight="1">
      <c r="A80" s="229" t="s">
        <v>1558</v>
      </c>
      <c r="B80" s="240" t="s">
        <v>30</v>
      </c>
      <c r="C80" s="236">
        <v>3174000</v>
      </c>
    </row>
    <row r="81" spans="1:3" ht="12.75" customHeight="1">
      <c r="A81" s="229" t="s">
        <v>1561</v>
      </c>
      <c r="B81" s="237" t="s">
        <v>31</v>
      </c>
      <c r="C81" s="238">
        <v>63000</v>
      </c>
    </row>
    <row r="82" spans="1:3" ht="12.75" customHeight="1">
      <c r="A82" s="229" t="s">
        <v>1564</v>
      </c>
      <c r="B82" s="240" t="s">
        <v>32</v>
      </c>
      <c r="C82" s="236">
        <v>4000000</v>
      </c>
    </row>
    <row r="83" spans="1:3" ht="12.75" customHeight="1">
      <c r="A83" s="229" t="s">
        <v>1567</v>
      </c>
      <c r="B83" s="237" t="s">
        <v>33</v>
      </c>
      <c r="C83" s="238">
        <v>119000</v>
      </c>
    </row>
    <row r="84" spans="1:3" ht="12.75" customHeight="1">
      <c r="A84" s="229" t="s">
        <v>1570</v>
      </c>
      <c r="B84" s="237" t="s">
        <v>34</v>
      </c>
      <c r="C84" s="238">
        <v>10000</v>
      </c>
    </row>
    <row r="85" spans="1:3" ht="12.75" customHeight="1">
      <c r="A85" s="229" t="s">
        <v>1573</v>
      </c>
      <c r="B85" s="237" t="s">
        <v>35</v>
      </c>
      <c r="C85" s="238">
        <v>334000</v>
      </c>
    </row>
    <row r="86" spans="1:3" ht="12.75" customHeight="1">
      <c r="A86" s="229" t="s">
        <v>1576</v>
      </c>
      <c r="B86" s="240" t="s">
        <v>36</v>
      </c>
      <c r="C86" s="236">
        <v>100000</v>
      </c>
    </row>
    <row r="87" spans="1:3" ht="12.75" customHeight="1">
      <c r="A87" s="229" t="s">
        <v>1579</v>
      </c>
      <c r="B87" s="237" t="s">
        <v>37</v>
      </c>
      <c r="C87" s="238">
        <v>108500</v>
      </c>
    </row>
    <row r="88" spans="1:3" ht="12.75" customHeight="1">
      <c r="A88" s="229" t="s">
        <v>1582</v>
      </c>
      <c r="B88" s="237" t="s">
        <v>38</v>
      </c>
      <c r="C88" s="238">
        <v>453000</v>
      </c>
    </row>
    <row r="89" spans="1:3" ht="12.75" customHeight="1">
      <c r="A89" s="229" t="s">
        <v>1585</v>
      </c>
      <c r="B89" s="237" t="s">
        <v>39</v>
      </c>
      <c r="C89" s="238">
        <v>25000</v>
      </c>
    </row>
    <row r="90" spans="1:3" ht="12.75" customHeight="1">
      <c r="A90" s="229" t="s">
        <v>1588</v>
      </c>
      <c r="B90" s="237" t="s">
        <v>40</v>
      </c>
      <c r="C90" s="238">
        <v>559000</v>
      </c>
    </row>
    <row r="91" spans="1:3" ht="12.75" customHeight="1" thickBot="1">
      <c r="A91" s="241"/>
      <c r="B91" s="242"/>
      <c r="C91" s="243"/>
    </row>
    <row r="92" spans="1:3" ht="12.75" customHeight="1" thickBot="1">
      <c r="A92" s="244"/>
      <c r="B92" s="233" t="s">
        <v>41</v>
      </c>
      <c r="C92" s="245">
        <f>SUM(C8:C90)</f>
        <v>35214500</v>
      </c>
    </row>
    <row r="93" ht="12.75" customHeight="1"/>
    <row r="94" ht="12.75" customHeight="1"/>
    <row r="95" ht="12.75" customHeight="1">
      <c r="B95" s="246" t="s">
        <v>42</v>
      </c>
    </row>
    <row r="96" spans="1:3" ht="12.75" customHeight="1">
      <c r="A96" s="229" t="s">
        <v>906</v>
      </c>
      <c r="B96" s="237" t="s">
        <v>43</v>
      </c>
      <c r="C96" s="238">
        <v>90000</v>
      </c>
    </row>
    <row r="97" spans="1:3" ht="12.75" customHeight="1">
      <c r="A97" s="229" t="s">
        <v>909</v>
      </c>
      <c r="B97" s="237" t="s">
        <v>44</v>
      </c>
      <c r="C97" s="238">
        <v>100000</v>
      </c>
    </row>
    <row r="98" spans="1:3" ht="12.75" customHeight="1">
      <c r="A98" s="229" t="s">
        <v>912</v>
      </c>
      <c r="B98" s="247" t="s">
        <v>45</v>
      </c>
      <c r="C98" s="248">
        <v>220000</v>
      </c>
    </row>
    <row r="99" spans="1:3" ht="12.75" customHeight="1">
      <c r="A99" s="229" t="s">
        <v>915</v>
      </c>
      <c r="B99" s="247" t="s">
        <v>46</v>
      </c>
      <c r="C99" s="248">
        <v>100000</v>
      </c>
    </row>
    <row r="100" spans="1:3" ht="12.75" customHeight="1">
      <c r="A100" s="229" t="s">
        <v>918</v>
      </c>
      <c r="B100" s="237" t="s">
        <v>47</v>
      </c>
      <c r="C100" s="238">
        <v>250000</v>
      </c>
    </row>
    <row r="101" spans="1:3" ht="12.75" customHeight="1">
      <c r="A101" s="229" t="s">
        <v>921</v>
      </c>
      <c r="B101" s="237" t="s">
        <v>48</v>
      </c>
      <c r="C101" s="238">
        <v>70000</v>
      </c>
    </row>
    <row r="102" spans="1:3" ht="12.75" customHeight="1">
      <c r="A102" s="229" t="s">
        <v>924</v>
      </c>
      <c r="B102" s="237" t="s">
        <v>49</v>
      </c>
      <c r="C102" s="238">
        <v>50000</v>
      </c>
    </row>
    <row r="103" spans="1:3" ht="12.75" customHeight="1">
      <c r="A103" s="229" t="s">
        <v>927</v>
      </c>
      <c r="B103" s="247" t="s">
        <v>50</v>
      </c>
      <c r="C103" s="248">
        <v>100000</v>
      </c>
    </row>
    <row r="104" spans="1:3" ht="12.75" customHeight="1">
      <c r="A104" s="229" t="s">
        <v>930</v>
      </c>
      <c r="B104" s="247" t="s">
        <v>51</v>
      </c>
      <c r="C104" s="248">
        <v>1843000</v>
      </c>
    </row>
    <row r="105" spans="1:3" ht="12.75" customHeight="1">
      <c r="A105" s="229" t="s">
        <v>933</v>
      </c>
      <c r="B105" s="237" t="s">
        <v>52</v>
      </c>
      <c r="C105" s="238">
        <v>192000</v>
      </c>
    </row>
    <row r="106" spans="1:3" ht="12.75" customHeight="1">
      <c r="A106" s="229" t="s">
        <v>936</v>
      </c>
      <c r="B106" s="247" t="s">
        <v>53</v>
      </c>
      <c r="C106" s="248">
        <v>1811000</v>
      </c>
    </row>
    <row r="107" spans="1:3" ht="12.75" customHeight="1">
      <c r="A107" s="229" t="s">
        <v>962</v>
      </c>
      <c r="B107" s="237" t="s">
        <v>54</v>
      </c>
      <c r="C107" s="238">
        <v>100000</v>
      </c>
    </row>
    <row r="108" spans="1:3" ht="12.75" customHeight="1">
      <c r="A108" s="229" t="s">
        <v>965</v>
      </c>
      <c r="B108" s="237" t="s">
        <v>55</v>
      </c>
      <c r="C108" s="238">
        <v>50000</v>
      </c>
    </row>
    <row r="109" spans="1:3" ht="12.75" customHeight="1">
      <c r="A109" s="229" t="s">
        <v>968</v>
      </c>
      <c r="B109" s="249" t="s">
        <v>56</v>
      </c>
      <c r="C109" s="250">
        <v>40000</v>
      </c>
    </row>
    <row r="110" spans="1:3" ht="12.75" customHeight="1">
      <c r="A110" s="229" t="s">
        <v>971</v>
      </c>
      <c r="B110" s="249" t="s">
        <v>57</v>
      </c>
      <c r="C110" s="250">
        <v>441000</v>
      </c>
    </row>
    <row r="111" spans="1:3" ht="12.75" customHeight="1">
      <c r="A111" s="229" t="s">
        <v>974</v>
      </c>
      <c r="B111" s="247" t="s">
        <v>58</v>
      </c>
      <c r="C111" s="248">
        <v>100000</v>
      </c>
    </row>
    <row r="112" spans="1:3" ht="12.75" customHeight="1">
      <c r="A112" s="229" t="s">
        <v>977</v>
      </c>
      <c r="B112" s="249" t="s">
        <v>59</v>
      </c>
      <c r="C112" s="250">
        <v>100000</v>
      </c>
    </row>
    <row r="113" spans="1:3" ht="12.75" customHeight="1">
      <c r="A113" s="229" t="s">
        <v>980</v>
      </c>
      <c r="B113" s="237" t="s">
        <v>60</v>
      </c>
      <c r="C113" s="238">
        <v>50000</v>
      </c>
    </row>
    <row r="114" spans="1:3" ht="12.75" customHeight="1">
      <c r="A114" s="229" t="s">
        <v>982</v>
      </c>
      <c r="B114" s="247" t="s">
        <v>61</v>
      </c>
      <c r="C114" s="248">
        <v>346620</v>
      </c>
    </row>
    <row r="115" spans="1:3" ht="12.75" customHeight="1">
      <c r="A115" s="229" t="s">
        <v>985</v>
      </c>
      <c r="B115" s="249" t="s">
        <v>62</v>
      </c>
      <c r="C115" s="250">
        <v>180000</v>
      </c>
    </row>
    <row r="116" spans="1:3" ht="12.75" customHeight="1">
      <c r="A116" s="229" t="s">
        <v>988</v>
      </c>
      <c r="B116" s="237" t="s">
        <v>63</v>
      </c>
      <c r="C116" s="238">
        <v>260000</v>
      </c>
    </row>
    <row r="117" spans="1:3" ht="12.75" customHeight="1">
      <c r="A117" s="229" t="s">
        <v>990</v>
      </c>
      <c r="B117" s="237" t="s">
        <v>64</v>
      </c>
      <c r="C117" s="238">
        <v>200000</v>
      </c>
    </row>
    <row r="118" spans="1:3" ht="12.75" customHeight="1">
      <c r="A118" s="229" t="s">
        <v>992</v>
      </c>
      <c r="B118" s="247" t="s">
        <v>65</v>
      </c>
      <c r="C118" s="248">
        <v>190000</v>
      </c>
    </row>
    <row r="119" spans="1:3" ht="12.75" customHeight="1">
      <c r="A119" s="229" t="s">
        <v>995</v>
      </c>
      <c r="B119" s="237" t="s">
        <v>66</v>
      </c>
      <c r="C119" s="238">
        <v>197000</v>
      </c>
    </row>
    <row r="120" spans="1:3" ht="12.75" customHeight="1">
      <c r="A120" s="229" t="s">
        <v>998</v>
      </c>
      <c r="B120" s="249" t="s">
        <v>67</v>
      </c>
      <c r="C120" s="250">
        <v>40000</v>
      </c>
    </row>
    <row r="121" spans="1:3" ht="12.75" customHeight="1">
      <c r="A121" s="229" t="s">
        <v>1001</v>
      </c>
      <c r="B121" s="249" t="s">
        <v>68</v>
      </c>
      <c r="C121" s="248">
        <v>690000</v>
      </c>
    </row>
    <row r="122" spans="1:3" ht="12.75" customHeight="1">
      <c r="A122" s="229" t="s">
        <v>1204</v>
      </c>
      <c r="B122" s="237" t="s">
        <v>69</v>
      </c>
      <c r="C122" s="238">
        <v>50000</v>
      </c>
    </row>
    <row r="123" spans="1:3" ht="12.75" customHeight="1">
      <c r="A123" s="229" t="s">
        <v>1207</v>
      </c>
      <c r="B123" s="237" t="s">
        <v>70</v>
      </c>
      <c r="C123" s="238">
        <v>71000</v>
      </c>
    </row>
    <row r="124" spans="1:3" ht="12.75" customHeight="1">
      <c r="A124" s="229" t="s">
        <v>1210</v>
      </c>
      <c r="B124" s="247" t="s">
        <v>71</v>
      </c>
      <c r="C124" s="248">
        <v>50000</v>
      </c>
    </row>
    <row r="125" spans="1:3" ht="12.75" customHeight="1">
      <c r="A125" s="229" t="s">
        <v>1213</v>
      </c>
      <c r="B125" s="247" t="s">
        <v>72</v>
      </c>
      <c r="C125" s="248">
        <v>1000000</v>
      </c>
    </row>
    <row r="126" spans="1:3" ht="12.75" customHeight="1">
      <c r="A126" s="229" t="s">
        <v>1216</v>
      </c>
      <c r="B126" s="237" t="s">
        <v>73</v>
      </c>
      <c r="C126" s="238">
        <v>344000</v>
      </c>
    </row>
    <row r="127" spans="1:3" ht="12.75" customHeight="1">
      <c r="A127" s="229" t="s">
        <v>1219</v>
      </c>
      <c r="B127" s="237" t="s">
        <v>74</v>
      </c>
      <c r="C127" s="238">
        <v>155000</v>
      </c>
    </row>
    <row r="128" spans="1:3" s="247" customFormat="1" ht="12.75" customHeight="1">
      <c r="A128" s="229" t="s">
        <v>1222</v>
      </c>
      <c r="B128" s="247" t="s">
        <v>75</v>
      </c>
      <c r="C128" s="248">
        <v>100000</v>
      </c>
    </row>
    <row r="129" spans="1:3" s="247" customFormat="1" ht="12.75" customHeight="1">
      <c r="A129" s="229" t="s">
        <v>1443</v>
      </c>
      <c r="B129" s="237" t="s">
        <v>76</v>
      </c>
      <c r="C129" s="238">
        <v>333000</v>
      </c>
    </row>
    <row r="130" spans="1:3" s="247" customFormat="1" ht="12.75" customHeight="1">
      <c r="A130" s="229" t="s">
        <v>1445</v>
      </c>
      <c r="B130" s="237" t="s">
        <v>77</v>
      </c>
      <c r="C130" s="238">
        <v>136000</v>
      </c>
    </row>
    <row r="131" spans="1:3" s="247" customFormat="1" ht="12.75" customHeight="1">
      <c r="A131" s="229" t="s">
        <v>1448</v>
      </c>
      <c r="B131" s="249" t="s">
        <v>78</v>
      </c>
      <c r="C131" s="250">
        <v>450000</v>
      </c>
    </row>
    <row r="132" spans="1:3" s="247" customFormat="1" ht="12.75" customHeight="1">
      <c r="A132" s="229" t="s">
        <v>1451</v>
      </c>
      <c r="B132" s="237" t="s">
        <v>79</v>
      </c>
      <c r="C132" s="238">
        <v>2600000</v>
      </c>
    </row>
    <row r="133" spans="1:3" ht="12.75" customHeight="1">
      <c r="A133" s="229" t="s">
        <v>1454</v>
      </c>
      <c r="B133" s="237" t="s">
        <v>1696</v>
      </c>
      <c r="C133" s="238">
        <v>100000</v>
      </c>
    </row>
    <row r="134" spans="1:3" s="247" customFormat="1" ht="12.75" customHeight="1">
      <c r="A134" s="229" t="s">
        <v>1457</v>
      </c>
      <c r="B134" s="237" t="s">
        <v>80</v>
      </c>
      <c r="C134" s="238">
        <v>10000</v>
      </c>
    </row>
    <row r="135" spans="1:3" s="247" customFormat="1" ht="12.75" customHeight="1">
      <c r="A135" s="229" t="s">
        <v>1460</v>
      </c>
      <c r="B135" s="247" t="s">
        <v>81</v>
      </c>
      <c r="C135" s="248">
        <v>500000</v>
      </c>
    </row>
    <row r="136" spans="1:3" s="247" customFormat="1" ht="12.75" customHeight="1">
      <c r="A136" s="229" t="s">
        <v>1463</v>
      </c>
      <c r="B136" s="249" t="s">
        <v>82</v>
      </c>
      <c r="C136" s="250">
        <v>100000</v>
      </c>
    </row>
    <row r="137" spans="1:3" s="247" customFormat="1" ht="12.75" customHeight="1">
      <c r="A137" s="229" t="s">
        <v>1466</v>
      </c>
      <c r="B137" s="237" t="s">
        <v>83</v>
      </c>
      <c r="C137" s="238">
        <v>50000</v>
      </c>
    </row>
    <row r="138" spans="1:3" s="247" customFormat="1" ht="12.75" customHeight="1">
      <c r="A138" s="229" t="s">
        <v>1469</v>
      </c>
      <c r="B138" s="237" t="s">
        <v>84</v>
      </c>
      <c r="C138" s="238">
        <v>80000</v>
      </c>
    </row>
    <row r="139" spans="1:3" s="247" customFormat="1" ht="12.75" customHeight="1">
      <c r="A139" s="229" t="s">
        <v>1472</v>
      </c>
      <c r="B139" s="249" t="s">
        <v>85</v>
      </c>
      <c r="C139" s="250">
        <v>100000</v>
      </c>
    </row>
    <row r="140" spans="1:3" ht="12.75" customHeight="1">
      <c r="A140" s="229" t="s">
        <v>1475</v>
      </c>
      <c r="B140" s="237" t="s">
        <v>86</v>
      </c>
      <c r="C140" s="238">
        <v>50000</v>
      </c>
    </row>
    <row r="141" spans="1:3" s="247" customFormat="1" ht="12.75" customHeight="1">
      <c r="A141" s="229" t="s">
        <v>1478</v>
      </c>
      <c r="B141" s="237" t="s">
        <v>1196</v>
      </c>
      <c r="C141" s="238">
        <v>18000</v>
      </c>
    </row>
    <row r="142" spans="1:3" s="247" customFormat="1" ht="12.75" customHeight="1">
      <c r="A142" s="229" t="s">
        <v>1481</v>
      </c>
      <c r="B142" s="249" t="s">
        <v>87</v>
      </c>
      <c r="C142" s="250">
        <v>360000</v>
      </c>
    </row>
    <row r="143" spans="1:3" s="247" customFormat="1" ht="12.75" customHeight="1">
      <c r="A143" s="229" t="s">
        <v>1484</v>
      </c>
      <c r="B143" s="249" t="s">
        <v>88</v>
      </c>
      <c r="C143" s="250">
        <v>200000</v>
      </c>
    </row>
    <row r="144" spans="1:3" s="247" customFormat="1" ht="12.75" customHeight="1">
      <c r="A144" s="229" t="s">
        <v>1487</v>
      </c>
      <c r="B144" s="237" t="s">
        <v>89</v>
      </c>
      <c r="C144" s="238">
        <v>50000</v>
      </c>
    </row>
    <row r="145" spans="1:3" s="247" customFormat="1" ht="12.75" customHeight="1">
      <c r="A145" s="229" t="s">
        <v>1490</v>
      </c>
      <c r="B145" s="237" t="s">
        <v>90</v>
      </c>
      <c r="C145" s="238">
        <v>40000</v>
      </c>
    </row>
    <row r="146" spans="1:3" s="247" customFormat="1" ht="12.75" customHeight="1">
      <c r="A146" s="229" t="s">
        <v>1493</v>
      </c>
      <c r="B146" s="249" t="s">
        <v>91</v>
      </c>
      <c r="C146" s="250">
        <v>300000</v>
      </c>
    </row>
    <row r="147" spans="1:3" s="247" customFormat="1" ht="12.75" customHeight="1">
      <c r="A147" s="229" t="s">
        <v>1496</v>
      </c>
      <c r="B147" s="247" t="s">
        <v>92</v>
      </c>
      <c r="C147" s="248">
        <v>100000</v>
      </c>
    </row>
    <row r="148" spans="1:3" s="247" customFormat="1" ht="12.75" customHeight="1">
      <c r="A148" s="229" t="s">
        <v>1499</v>
      </c>
      <c r="B148" s="249" t="s">
        <v>93</v>
      </c>
      <c r="C148" s="250">
        <v>100000</v>
      </c>
    </row>
    <row r="149" spans="1:3" s="247" customFormat="1" ht="12.75" customHeight="1">
      <c r="A149" s="229" t="s">
        <v>1502</v>
      </c>
      <c r="B149" s="249" t="s">
        <v>94</v>
      </c>
      <c r="C149" s="250">
        <v>100000</v>
      </c>
    </row>
    <row r="150" spans="1:3" s="251" customFormat="1" ht="12.75" customHeight="1">
      <c r="A150" s="229" t="s">
        <v>1505</v>
      </c>
      <c r="B150" s="249" t="s">
        <v>95</v>
      </c>
      <c r="C150" s="250">
        <v>200000</v>
      </c>
    </row>
    <row r="151" spans="1:3" s="247" customFormat="1" ht="12.75" customHeight="1">
      <c r="A151" s="229" t="s">
        <v>1508</v>
      </c>
      <c r="B151" s="237" t="s">
        <v>96</v>
      </c>
      <c r="C151" s="238">
        <v>65000</v>
      </c>
    </row>
    <row r="152" spans="1:3" s="247" customFormat="1" ht="12.75" customHeight="1">
      <c r="A152" s="229" t="s">
        <v>1511</v>
      </c>
      <c r="B152" s="237" t="s">
        <v>97</v>
      </c>
      <c r="C152" s="238">
        <v>70000</v>
      </c>
    </row>
    <row r="153" spans="1:3" s="247" customFormat="1" ht="12.75" customHeight="1">
      <c r="A153" s="229" t="s">
        <v>1514</v>
      </c>
      <c r="B153" s="247" t="s">
        <v>98</v>
      </c>
      <c r="C153" s="248">
        <v>150000</v>
      </c>
    </row>
    <row r="154" spans="1:3" s="247" customFormat="1" ht="12.75" customHeight="1">
      <c r="A154" s="229" t="s">
        <v>1517</v>
      </c>
      <c r="B154" s="237" t="s">
        <v>99</v>
      </c>
      <c r="C154" s="238">
        <v>60000</v>
      </c>
    </row>
    <row r="155" spans="1:3" s="247" customFormat="1" ht="12.75" customHeight="1">
      <c r="A155" s="229" t="s">
        <v>1520</v>
      </c>
      <c r="B155" s="237" t="s">
        <v>100</v>
      </c>
      <c r="C155" s="238">
        <v>50000</v>
      </c>
    </row>
    <row r="156" spans="1:3" ht="12.75" customHeight="1">
      <c r="A156" s="229" t="s">
        <v>1523</v>
      </c>
      <c r="B156" s="249" t="s">
        <v>101</v>
      </c>
      <c r="C156" s="250">
        <v>340000</v>
      </c>
    </row>
    <row r="157" spans="1:3" s="247" customFormat="1" ht="12.75" customHeight="1">
      <c r="A157" s="229" t="s">
        <v>1526</v>
      </c>
      <c r="B157" s="247" t="s">
        <v>102</v>
      </c>
      <c r="C157" s="248">
        <v>100000</v>
      </c>
    </row>
    <row r="158" spans="1:3" s="247" customFormat="1" ht="12.75" customHeight="1">
      <c r="A158" s="229" t="s">
        <v>1529</v>
      </c>
      <c r="B158" s="249" t="s">
        <v>103</v>
      </c>
      <c r="C158" s="250">
        <v>130000</v>
      </c>
    </row>
    <row r="159" spans="1:3" ht="12.75" customHeight="1">
      <c r="A159" s="229" t="s">
        <v>1532</v>
      </c>
      <c r="B159" s="237" t="s">
        <v>104</v>
      </c>
      <c r="C159" s="238">
        <v>2400000</v>
      </c>
    </row>
    <row r="160" spans="1:3" s="247" customFormat="1" ht="12.75" customHeight="1">
      <c r="A160" s="229" t="s">
        <v>1535</v>
      </c>
      <c r="B160" s="247" t="s">
        <v>105</v>
      </c>
      <c r="C160" s="248">
        <v>150000</v>
      </c>
    </row>
    <row r="161" spans="1:3" s="247" customFormat="1" ht="12.75" customHeight="1">
      <c r="A161" s="229" t="s">
        <v>1538</v>
      </c>
      <c r="B161" s="249" t="s">
        <v>106</v>
      </c>
      <c r="C161" s="250">
        <v>100000</v>
      </c>
    </row>
    <row r="162" spans="1:3" s="247" customFormat="1" ht="12.75" customHeight="1">
      <c r="A162" s="229" t="s">
        <v>1541</v>
      </c>
      <c r="B162" s="247" t="s">
        <v>107</v>
      </c>
      <c r="C162" s="248">
        <v>400000</v>
      </c>
    </row>
    <row r="163" spans="1:3" ht="12.75" customHeight="1">
      <c r="A163" s="229" t="s">
        <v>1544</v>
      </c>
      <c r="B163" s="247" t="s">
        <v>108</v>
      </c>
      <c r="C163" s="248">
        <v>250000</v>
      </c>
    </row>
    <row r="164" spans="1:3" s="247" customFormat="1" ht="12.75" customHeight="1">
      <c r="A164" s="229" t="s">
        <v>1547</v>
      </c>
      <c r="B164" s="237" t="s">
        <v>109</v>
      </c>
      <c r="C164" s="238">
        <v>837000</v>
      </c>
    </row>
    <row r="165" spans="1:3" s="251" customFormat="1" ht="12.75" customHeight="1">
      <c r="A165" s="229" t="s">
        <v>1550</v>
      </c>
      <c r="B165" s="247" t="s">
        <v>110</v>
      </c>
      <c r="C165" s="248">
        <v>60000</v>
      </c>
    </row>
    <row r="166" spans="1:3" ht="12.75" customHeight="1">
      <c r="A166" s="229" t="s">
        <v>1552</v>
      </c>
      <c r="B166" s="237" t="s">
        <v>111</v>
      </c>
      <c r="C166" s="238">
        <v>540000</v>
      </c>
    </row>
    <row r="167" spans="1:3" ht="12.75" customHeight="1">
      <c r="A167" s="229" t="s">
        <v>1555</v>
      </c>
      <c r="B167" s="249" t="s">
        <v>112</v>
      </c>
      <c r="C167" s="250">
        <v>600000</v>
      </c>
    </row>
    <row r="168" spans="1:3" ht="12.75" customHeight="1">
      <c r="A168" s="229" t="s">
        <v>1558</v>
      </c>
      <c r="B168" s="237" t="s">
        <v>1211</v>
      </c>
      <c r="C168" s="238">
        <v>50000</v>
      </c>
    </row>
    <row r="169" spans="1:3" ht="12.75" customHeight="1">
      <c r="A169" s="229" t="s">
        <v>1561</v>
      </c>
      <c r="B169" s="247" t="s">
        <v>113</v>
      </c>
      <c r="C169" s="248">
        <v>150000</v>
      </c>
    </row>
    <row r="170" spans="1:3" ht="12.75" customHeight="1">
      <c r="A170" s="229" t="s">
        <v>1564</v>
      </c>
      <c r="B170" s="249" t="s">
        <v>114</v>
      </c>
      <c r="C170" s="250">
        <v>4895380</v>
      </c>
    </row>
    <row r="171" spans="1:3" ht="12.75" customHeight="1">
      <c r="A171" s="229" t="s">
        <v>1567</v>
      </c>
      <c r="B171" s="237" t="s">
        <v>115</v>
      </c>
      <c r="C171" s="238">
        <v>201000</v>
      </c>
    </row>
    <row r="172" spans="1:3" ht="12.75" customHeight="1">
      <c r="A172" s="229" t="s">
        <v>1570</v>
      </c>
      <c r="B172" s="247" t="s">
        <v>116</v>
      </c>
      <c r="C172" s="248">
        <v>1800000</v>
      </c>
    </row>
    <row r="173" spans="1:3" ht="12.75" customHeight="1">
      <c r="A173" s="229" t="s">
        <v>1573</v>
      </c>
      <c r="B173" s="237" t="s">
        <v>117</v>
      </c>
      <c r="C173" s="238">
        <v>146000</v>
      </c>
    </row>
    <row r="174" spans="1:3" ht="12.75" customHeight="1">
      <c r="A174" s="229" t="s">
        <v>1576</v>
      </c>
      <c r="B174" s="249" t="s">
        <v>118</v>
      </c>
      <c r="C174" s="250">
        <v>100000</v>
      </c>
    </row>
    <row r="175" spans="1:3" ht="12.75" customHeight="1">
      <c r="A175" s="229" t="s">
        <v>1579</v>
      </c>
      <c r="B175" s="247" t="s">
        <v>119</v>
      </c>
      <c r="C175" s="248">
        <v>19951380</v>
      </c>
    </row>
    <row r="176" spans="1:3" ht="12.75" customHeight="1">
      <c r="A176" s="229" t="s">
        <v>1582</v>
      </c>
      <c r="B176" s="249" t="s">
        <v>120</v>
      </c>
      <c r="C176" s="250">
        <v>265120</v>
      </c>
    </row>
    <row r="177" spans="1:3" ht="12.75" customHeight="1">
      <c r="A177" s="229" t="s">
        <v>1585</v>
      </c>
      <c r="B177" s="249" t="s">
        <v>121</v>
      </c>
      <c r="C177" s="250">
        <v>40000</v>
      </c>
    </row>
    <row r="178" spans="1:3" ht="12.75" customHeight="1">
      <c r="A178" s="229" t="s">
        <v>1588</v>
      </c>
      <c r="B178" s="237" t="s">
        <v>122</v>
      </c>
      <c r="C178" s="238">
        <v>2110000</v>
      </c>
    </row>
    <row r="179" spans="1:3" ht="12.75" customHeight="1">
      <c r="A179" s="229" t="s">
        <v>1591</v>
      </c>
      <c r="B179" s="249" t="s">
        <v>123</v>
      </c>
      <c r="C179" s="250">
        <v>250000</v>
      </c>
    </row>
    <row r="180" spans="1:3" ht="12.75" customHeight="1">
      <c r="A180" s="229" t="s">
        <v>1594</v>
      </c>
      <c r="B180" s="237" t="s">
        <v>124</v>
      </c>
      <c r="C180" s="238">
        <v>40000</v>
      </c>
    </row>
    <row r="181" spans="1:3" ht="12.75" customHeight="1">
      <c r="A181" s="229" t="s">
        <v>1597</v>
      </c>
      <c r="B181" s="237" t="s">
        <v>125</v>
      </c>
      <c r="C181" s="238">
        <v>2082000</v>
      </c>
    </row>
    <row r="182" spans="1:3" ht="12.75" customHeight="1">
      <c r="A182" s="229" t="s">
        <v>1600</v>
      </c>
      <c r="B182" s="237" t="s">
        <v>126</v>
      </c>
      <c r="C182" s="238">
        <v>414000</v>
      </c>
    </row>
    <row r="183" spans="1:3" ht="12.75" customHeight="1">
      <c r="A183" s="229" t="s">
        <v>1603</v>
      </c>
      <c r="B183" s="237" t="s">
        <v>127</v>
      </c>
      <c r="C183" s="238">
        <v>240000</v>
      </c>
    </row>
    <row r="184" spans="1:3" ht="12.75" customHeight="1">
      <c r="A184" s="229" t="s">
        <v>1606</v>
      </c>
      <c r="B184" s="237" t="s">
        <v>128</v>
      </c>
      <c r="C184" s="238">
        <v>30000</v>
      </c>
    </row>
    <row r="185" spans="1:3" ht="12.75" customHeight="1">
      <c r="A185" s="229" t="s">
        <v>1609</v>
      </c>
      <c r="B185" s="247" t="s">
        <v>129</v>
      </c>
      <c r="C185" s="248">
        <v>50000</v>
      </c>
    </row>
    <row r="186" spans="1:3" ht="12.75" customHeight="1">
      <c r="A186" s="229" t="s">
        <v>1612</v>
      </c>
      <c r="B186" s="249" t="s">
        <v>130</v>
      </c>
      <c r="C186" s="250">
        <v>40000</v>
      </c>
    </row>
    <row r="187" spans="1:3" ht="12.75" customHeight="1">
      <c r="A187" s="229" t="s">
        <v>1615</v>
      </c>
      <c r="B187" s="237" t="s">
        <v>131</v>
      </c>
      <c r="C187" s="238">
        <v>68000</v>
      </c>
    </row>
    <row r="188" spans="1:3" ht="12.75" customHeight="1">
      <c r="A188" s="229" t="s">
        <v>1618</v>
      </c>
      <c r="B188" s="249" t="s">
        <v>132</v>
      </c>
      <c r="C188" s="250">
        <v>150000</v>
      </c>
    </row>
    <row r="189" spans="1:3" ht="12.75" customHeight="1">
      <c r="A189" s="229" t="s">
        <v>1621</v>
      </c>
      <c r="B189" s="249" t="s">
        <v>133</v>
      </c>
      <c r="C189" s="250">
        <v>300000</v>
      </c>
    </row>
    <row r="190" spans="1:3" ht="12.75" customHeight="1">
      <c r="A190" s="229" t="s">
        <v>1624</v>
      </c>
      <c r="B190" s="247" t="s">
        <v>134</v>
      </c>
      <c r="C190" s="248">
        <v>200000</v>
      </c>
    </row>
    <row r="191" spans="1:3" ht="12.75" customHeight="1">
      <c r="A191" s="229" t="s">
        <v>1627</v>
      </c>
      <c r="B191" s="237" t="s">
        <v>135</v>
      </c>
      <c r="C191" s="238">
        <v>106000</v>
      </c>
    </row>
    <row r="192" spans="1:3" ht="12.75" customHeight="1">
      <c r="A192" s="229" t="s">
        <v>1630</v>
      </c>
      <c r="B192" s="249" t="s">
        <v>136</v>
      </c>
      <c r="C192" s="250">
        <v>20000</v>
      </c>
    </row>
    <row r="193" spans="1:3" ht="12.75" customHeight="1">
      <c r="A193" s="229" t="s">
        <v>1633</v>
      </c>
      <c r="B193" s="237" t="s">
        <v>137</v>
      </c>
      <c r="C193" s="238">
        <v>100000</v>
      </c>
    </row>
    <row r="194" spans="1:3" ht="12.75" customHeight="1">
      <c r="A194" s="229" t="s">
        <v>1636</v>
      </c>
      <c r="B194" s="237" t="s">
        <v>138</v>
      </c>
      <c r="C194" s="238">
        <v>594000</v>
      </c>
    </row>
    <row r="195" spans="1:3" ht="12.75" customHeight="1">
      <c r="A195" s="229" t="s">
        <v>1639</v>
      </c>
      <c r="B195" s="237" t="s">
        <v>139</v>
      </c>
      <c r="C195" s="238">
        <v>120000</v>
      </c>
    </row>
    <row r="196" spans="1:3" ht="12.75" customHeight="1">
      <c r="A196" s="229" t="s">
        <v>1642</v>
      </c>
      <c r="B196" s="237" t="s">
        <v>140</v>
      </c>
      <c r="C196" s="238">
        <v>80000</v>
      </c>
    </row>
    <row r="197" spans="1:3" ht="12.75" customHeight="1">
      <c r="A197" s="229" t="s">
        <v>1645</v>
      </c>
      <c r="B197" s="237" t="s">
        <v>141</v>
      </c>
      <c r="C197" s="238">
        <v>75000</v>
      </c>
    </row>
    <row r="198" spans="1:3" ht="12.75" customHeight="1">
      <c r="A198" s="229" t="s">
        <v>1648</v>
      </c>
      <c r="B198" s="237" t="s">
        <v>142</v>
      </c>
      <c r="C198" s="238">
        <v>135000</v>
      </c>
    </row>
    <row r="199" spans="1:3" ht="12.75" customHeight="1">
      <c r="A199" s="229" t="s">
        <v>1651</v>
      </c>
      <c r="B199" s="237" t="s">
        <v>143</v>
      </c>
      <c r="C199" s="238">
        <v>70000</v>
      </c>
    </row>
    <row r="200" spans="1:3" ht="12.75" customHeight="1">
      <c r="A200" s="229" t="s">
        <v>1654</v>
      </c>
      <c r="B200" s="237" t="s">
        <v>144</v>
      </c>
      <c r="C200" s="238">
        <v>50000</v>
      </c>
    </row>
    <row r="201" spans="1:3" ht="12.75" customHeight="1">
      <c r="A201" s="229" t="s">
        <v>1657</v>
      </c>
      <c r="B201" s="247" t="s">
        <v>145</v>
      </c>
      <c r="C201" s="248">
        <v>1600000</v>
      </c>
    </row>
    <row r="202" spans="1:3" ht="12.75" customHeight="1">
      <c r="A202" s="229" t="s">
        <v>1660</v>
      </c>
      <c r="B202" s="249" t="s">
        <v>146</v>
      </c>
      <c r="C202" s="250">
        <v>200000</v>
      </c>
    </row>
    <row r="203" spans="1:3" ht="12.75" customHeight="1">
      <c r="A203" s="229" t="s">
        <v>1663</v>
      </c>
      <c r="B203" s="237" t="s">
        <v>147</v>
      </c>
      <c r="C203" s="238">
        <v>298000</v>
      </c>
    </row>
    <row r="204" spans="1:3" ht="12.75" customHeight="1">
      <c r="A204" s="229" t="s">
        <v>1666</v>
      </c>
      <c r="B204" s="249" t="s">
        <v>148</v>
      </c>
      <c r="C204" s="250">
        <v>50000</v>
      </c>
    </row>
    <row r="205" spans="1:3" ht="12.75" customHeight="1">
      <c r="A205" s="229" t="s">
        <v>1669</v>
      </c>
      <c r="B205" s="249" t="s">
        <v>149</v>
      </c>
      <c r="C205" s="250">
        <v>300000</v>
      </c>
    </row>
    <row r="206" spans="1:3" ht="12.75" customHeight="1">
      <c r="A206" s="229" t="s">
        <v>1672</v>
      </c>
      <c r="B206" s="247" t="s">
        <v>150</v>
      </c>
      <c r="C206" s="248">
        <v>700000</v>
      </c>
    </row>
    <row r="207" spans="1:3" ht="12.75" customHeight="1">
      <c r="A207" s="229" t="s">
        <v>1675</v>
      </c>
      <c r="B207" s="237" t="s">
        <v>151</v>
      </c>
      <c r="C207" s="238">
        <v>265000</v>
      </c>
    </row>
    <row r="208" spans="1:3" ht="12.75" customHeight="1">
      <c r="A208" s="229" t="s">
        <v>1678</v>
      </c>
      <c r="B208" s="247" t="s">
        <v>152</v>
      </c>
      <c r="C208" s="248">
        <v>350000</v>
      </c>
    </row>
    <row r="209" spans="1:3" ht="12.75" customHeight="1">
      <c r="A209" s="229" t="s">
        <v>1681</v>
      </c>
      <c r="B209" s="237" t="s">
        <v>153</v>
      </c>
      <c r="C209" s="238">
        <v>107000</v>
      </c>
    </row>
    <row r="210" spans="1:3" ht="12.75" customHeight="1">
      <c r="A210" s="229" t="s">
        <v>1682</v>
      </c>
      <c r="B210" s="247" t="s">
        <v>154</v>
      </c>
      <c r="C210" s="248">
        <v>200000</v>
      </c>
    </row>
    <row r="211" spans="1:3" ht="12.75" customHeight="1">
      <c r="A211" s="229" t="s">
        <v>1683</v>
      </c>
      <c r="B211" s="247" t="s">
        <v>155</v>
      </c>
      <c r="C211" s="248">
        <v>200000</v>
      </c>
    </row>
    <row r="212" spans="1:3" ht="12.75" customHeight="1">
      <c r="A212" s="229" t="s">
        <v>1686</v>
      </c>
      <c r="B212" s="247" t="s">
        <v>156</v>
      </c>
      <c r="C212" s="248">
        <v>180000</v>
      </c>
    </row>
    <row r="213" spans="1:3" ht="12.75" customHeight="1">
      <c r="A213" s="229" t="s">
        <v>1689</v>
      </c>
      <c r="B213" s="249" t="s">
        <v>157</v>
      </c>
      <c r="C213" s="250">
        <v>50000</v>
      </c>
    </row>
    <row r="214" spans="1:3" ht="12.75" customHeight="1">
      <c r="A214" s="229" t="s">
        <v>1692</v>
      </c>
      <c r="B214" s="249" t="s">
        <v>158</v>
      </c>
      <c r="C214" s="250">
        <v>500000</v>
      </c>
    </row>
    <row r="215" spans="1:3" ht="12.75" customHeight="1">
      <c r="A215" s="229" t="s">
        <v>1695</v>
      </c>
      <c r="B215" s="252" t="s">
        <v>159</v>
      </c>
      <c r="C215" s="248">
        <v>569000</v>
      </c>
    </row>
    <row r="216" spans="1:3" ht="12.75" customHeight="1">
      <c r="A216" s="229" t="s">
        <v>160</v>
      </c>
      <c r="B216" s="249" t="s">
        <v>161</v>
      </c>
      <c r="C216" s="250">
        <v>600000</v>
      </c>
    </row>
    <row r="217" spans="1:3" ht="12.75" customHeight="1">
      <c r="A217" s="229" t="s">
        <v>162</v>
      </c>
      <c r="B217" s="247" t="s">
        <v>163</v>
      </c>
      <c r="C217" s="248">
        <v>90000</v>
      </c>
    </row>
    <row r="218" spans="1:3" ht="12.75" customHeight="1">
      <c r="A218" s="229" t="s">
        <v>164</v>
      </c>
      <c r="B218" s="237" t="s">
        <v>165</v>
      </c>
      <c r="C218" s="238">
        <v>90000</v>
      </c>
    </row>
    <row r="219" spans="1:3" ht="12.75" customHeight="1">
      <c r="A219" s="229" t="s">
        <v>166</v>
      </c>
      <c r="B219" s="237" t="s">
        <v>167</v>
      </c>
      <c r="C219" s="238">
        <v>190000</v>
      </c>
    </row>
    <row r="220" spans="1:3" ht="12.75" customHeight="1">
      <c r="A220" s="229" t="s">
        <v>168</v>
      </c>
      <c r="B220" s="237" t="s">
        <v>169</v>
      </c>
      <c r="C220" s="238">
        <v>110000</v>
      </c>
    </row>
    <row r="221" spans="1:3" ht="12.75" customHeight="1">
      <c r="A221" s="229" t="s">
        <v>170</v>
      </c>
      <c r="B221" s="249" t="s">
        <v>171</v>
      </c>
      <c r="C221" s="250">
        <v>75000</v>
      </c>
    </row>
    <row r="222" spans="1:3" ht="12.75" customHeight="1">
      <c r="A222" s="229" t="s">
        <v>172</v>
      </c>
      <c r="B222" s="237" t="s">
        <v>173</v>
      </c>
      <c r="C222" s="238">
        <v>55000</v>
      </c>
    </row>
    <row r="223" spans="1:3" ht="12.75" customHeight="1">
      <c r="A223" s="229" t="s">
        <v>174</v>
      </c>
      <c r="B223" s="237" t="s">
        <v>175</v>
      </c>
      <c r="C223" s="238">
        <v>92000</v>
      </c>
    </row>
    <row r="224" spans="1:3" ht="12.75" customHeight="1">
      <c r="A224" s="229" t="s">
        <v>176</v>
      </c>
      <c r="B224" s="237" t="s">
        <v>177</v>
      </c>
      <c r="C224" s="238">
        <v>37000</v>
      </c>
    </row>
    <row r="225" spans="1:3" ht="12.75" customHeight="1">
      <c r="A225" s="229" t="s">
        <v>178</v>
      </c>
      <c r="B225" s="237" t="s">
        <v>179</v>
      </c>
      <c r="C225" s="238">
        <v>125000</v>
      </c>
    </row>
    <row r="226" spans="1:3" ht="12.75" customHeight="1">
      <c r="A226" s="229" t="s">
        <v>180</v>
      </c>
      <c r="B226" s="249" t="s">
        <v>181</v>
      </c>
      <c r="C226" s="250">
        <v>50000</v>
      </c>
    </row>
    <row r="227" spans="1:3" ht="12.75" customHeight="1">
      <c r="A227" s="229" t="s">
        <v>182</v>
      </c>
      <c r="B227" s="249" t="s">
        <v>183</v>
      </c>
      <c r="C227" s="250">
        <v>1811000</v>
      </c>
    </row>
    <row r="228" spans="1:3" ht="12.75" customHeight="1">
      <c r="A228" s="229" t="s">
        <v>184</v>
      </c>
      <c r="B228" s="237" t="s">
        <v>185</v>
      </c>
      <c r="C228" s="238">
        <v>90000</v>
      </c>
    </row>
    <row r="229" spans="1:3" ht="12.75" customHeight="1">
      <c r="A229" s="229" t="s">
        <v>186</v>
      </c>
      <c r="B229" s="237" t="s">
        <v>187</v>
      </c>
      <c r="C229" s="238">
        <v>50000</v>
      </c>
    </row>
    <row r="230" spans="1:3" ht="12.75" customHeight="1">
      <c r="A230" s="229" t="s">
        <v>188</v>
      </c>
      <c r="B230" s="249" t="s">
        <v>189</v>
      </c>
      <c r="C230" s="250">
        <v>3400000</v>
      </c>
    </row>
    <row r="231" spans="1:3" ht="12.75" customHeight="1">
      <c r="A231" s="229" t="s">
        <v>190</v>
      </c>
      <c r="B231" s="237" t="s">
        <v>191</v>
      </c>
      <c r="C231" s="238">
        <v>110000</v>
      </c>
    </row>
    <row r="232" spans="1:3" ht="12.75" customHeight="1">
      <c r="A232" s="229" t="s">
        <v>192</v>
      </c>
      <c r="B232" s="237" t="s">
        <v>193</v>
      </c>
      <c r="C232" s="238">
        <v>90000</v>
      </c>
    </row>
    <row r="233" spans="1:3" ht="12.75" customHeight="1">
      <c r="A233" s="229" t="s">
        <v>194</v>
      </c>
      <c r="B233" s="247" t="s">
        <v>195</v>
      </c>
      <c r="C233" s="248">
        <v>50000</v>
      </c>
    </row>
    <row r="234" spans="1:3" ht="12.75" customHeight="1">
      <c r="A234" s="229" t="s">
        <v>196</v>
      </c>
      <c r="B234" s="237" t="s">
        <v>197</v>
      </c>
      <c r="C234" s="238">
        <v>150000</v>
      </c>
    </row>
    <row r="235" spans="1:3" ht="12.75" customHeight="1">
      <c r="A235" s="229" t="s">
        <v>198</v>
      </c>
      <c r="B235" s="237" t="s">
        <v>199</v>
      </c>
      <c r="C235" s="238">
        <v>500000</v>
      </c>
    </row>
    <row r="236" spans="1:3" ht="12.75" customHeight="1">
      <c r="A236" s="229" t="s">
        <v>200</v>
      </c>
      <c r="B236" s="249" t="s">
        <v>201</v>
      </c>
      <c r="C236" s="250">
        <v>300000</v>
      </c>
    </row>
    <row r="237" spans="1:3" ht="12.75" customHeight="1">
      <c r="A237" s="229" t="s">
        <v>202</v>
      </c>
      <c r="B237" s="247" t="s">
        <v>203</v>
      </c>
      <c r="C237" s="248">
        <v>100000</v>
      </c>
    </row>
    <row r="238" spans="1:3" ht="12.75" customHeight="1">
      <c r="A238" s="229" t="s">
        <v>204</v>
      </c>
      <c r="B238" s="247" t="s">
        <v>205</v>
      </c>
      <c r="C238" s="248">
        <v>1055000</v>
      </c>
    </row>
    <row r="239" spans="1:3" ht="12.75" customHeight="1">
      <c r="A239" s="229" t="s">
        <v>206</v>
      </c>
      <c r="B239" s="247" t="s">
        <v>207</v>
      </c>
      <c r="C239" s="248">
        <v>50000</v>
      </c>
    </row>
    <row r="240" spans="1:3" ht="12.75" customHeight="1">
      <c r="A240" s="229" t="s">
        <v>208</v>
      </c>
      <c r="B240" s="237" t="s">
        <v>209</v>
      </c>
      <c r="C240" s="238">
        <v>630000</v>
      </c>
    </row>
    <row r="241" spans="1:3" ht="12.75" customHeight="1">
      <c r="A241" s="229" t="s">
        <v>210</v>
      </c>
      <c r="B241" s="247" t="s">
        <v>211</v>
      </c>
      <c r="C241" s="248">
        <v>150000</v>
      </c>
    </row>
    <row r="242" spans="1:3" ht="12.75" customHeight="1">
      <c r="A242" s="229" t="s">
        <v>212</v>
      </c>
      <c r="B242" s="237" t="s">
        <v>213</v>
      </c>
      <c r="C242" s="238">
        <v>796000</v>
      </c>
    </row>
    <row r="243" spans="1:3" ht="12.75" customHeight="1">
      <c r="A243" s="229" t="s">
        <v>214</v>
      </c>
      <c r="B243" s="237" t="s">
        <v>215</v>
      </c>
      <c r="C243" s="238">
        <v>50000</v>
      </c>
    </row>
    <row r="244" spans="1:3" ht="12.75" customHeight="1">
      <c r="A244" s="229" t="s">
        <v>216</v>
      </c>
      <c r="B244" s="249" t="s">
        <v>217</v>
      </c>
      <c r="C244" s="250">
        <v>300000</v>
      </c>
    </row>
    <row r="245" spans="1:3" ht="12.75" customHeight="1">
      <c r="A245" s="229" t="s">
        <v>218</v>
      </c>
      <c r="B245" s="249" t="s">
        <v>219</v>
      </c>
      <c r="C245" s="250">
        <v>50000</v>
      </c>
    </row>
    <row r="246" spans="1:3" ht="12.75" customHeight="1">
      <c r="A246" s="229" t="s">
        <v>220</v>
      </c>
      <c r="B246" s="237" t="s">
        <v>221</v>
      </c>
      <c r="C246" s="238">
        <v>60000</v>
      </c>
    </row>
    <row r="247" spans="1:3" ht="12.75" customHeight="1">
      <c r="A247" s="229" t="s">
        <v>222</v>
      </c>
      <c r="B247" s="237" t="s">
        <v>223</v>
      </c>
      <c r="C247" s="238">
        <v>230000</v>
      </c>
    </row>
    <row r="248" spans="1:3" ht="12.75" customHeight="1">
      <c r="A248" s="229" t="s">
        <v>224</v>
      </c>
      <c r="B248" s="247" t="s">
        <v>225</v>
      </c>
      <c r="C248" s="248">
        <v>100000</v>
      </c>
    </row>
    <row r="249" spans="1:3" ht="12.75" customHeight="1">
      <c r="A249" s="229" t="s">
        <v>226</v>
      </c>
      <c r="B249" s="237" t="s">
        <v>227</v>
      </c>
      <c r="C249" s="238">
        <v>930000</v>
      </c>
    </row>
    <row r="250" spans="1:3" ht="12.75" customHeight="1">
      <c r="A250" s="229" t="s">
        <v>228</v>
      </c>
      <c r="B250" s="247" t="s">
        <v>229</v>
      </c>
      <c r="C250" s="248">
        <v>460000</v>
      </c>
    </row>
    <row r="251" spans="1:3" ht="12.75" customHeight="1">
      <c r="A251" s="229" t="s">
        <v>230</v>
      </c>
      <c r="B251" s="237" t="s">
        <v>231</v>
      </c>
      <c r="C251" s="238">
        <v>75000</v>
      </c>
    </row>
    <row r="252" spans="1:3" ht="12.75" customHeight="1">
      <c r="A252" s="229" t="s">
        <v>232</v>
      </c>
      <c r="B252" s="249" t="s">
        <v>233</v>
      </c>
      <c r="C252" s="250">
        <v>60000</v>
      </c>
    </row>
    <row r="253" spans="1:3" ht="12.75" customHeight="1">
      <c r="A253" s="229" t="s">
        <v>234</v>
      </c>
      <c r="B253" s="237" t="s">
        <v>235</v>
      </c>
      <c r="C253" s="238">
        <v>14000</v>
      </c>
    </row>
    <row r="254" spans="1:3" ht="12.75" customHeight="1">
      <c r="A254" s="229" t="s">
        <v>236</v>
      </c>
      <c r="B254" s="237" t="s">
        <v>237</v>
      </c>
      <c r="C254" s="238">
        <v>50000</v>
      </c>
    </row>
    <row r="255" spans="1:3" ht="12.75" customHeight="1">
      <c r="A255" s="229" t="s">
        <v>238</v>
      </c>
      <c r="B255" s="247" t="s">
        <v>239</v>
      </c>
      <c r="C255" s="248">
        <v>200000</v>
      </c>
    </row>
    <row r="256" spans="1:3" ht="12.75" customHeight="1">
      <c r="A256" s="229" t="s">
        <v>240</v>
      </c>
      <c r="B256" s="237" t="s">
        <v>241</v>
      </c>
      <c r="C256" s="238">
        <v>110000</v>
      </c>
    </row>
    <row r="257" spans="1:3" ht="12.75" customHeight="1">
      <c r="A257" s="229" t="s">
        <v>242</v>
      </c>
      <c r="B257" s="249" t="s">
        <v>243</v>
      </c>
      <c r="C257" s="250">
        <v>448000</v>
      </c>
    </row>
    <row r="258" spans="1:3" ht="12.75" customHeight="1">
      <c r="A258" s="229" t="s">
        <v>244</v>
      </c>
      <c r="B258" s="237" t="s">
        <v>245</v>
      </c>
      <c r="C258" s="238">
        <v>80000</v>
      </c>
    </row>
    <row r="259" spans="1:3" ht="12.75" customHeight="1">
      <c r="A259" s="229" t="s">
        <v>246</v>
      </c>
      <c r="B259" s="237" t="s">
        <v>247</v>
      </c>
      <c r="C259" s="238">
        <v>100000</v>
      </c>
    </row>
    <row r="260" spans="1:3" ht="12.75" customHeight="1">
      <c r="A260" s="229" t="s">
        <v>248</v>
      </c>
      <c r="B260" s="237" t="s">
        <v>249</v>
      </c>
      <c r="C260" s="238">
        <v>305000</v>
      </c>
    </row>
    <row r="261" spans="1:3" ht="12.75" customHeight="1">
      <c r="A261" s="229" t="s">
        <v>250</v>
      </c>
      <c r="B261" s="237" t="s">
        <v>251</v>
      </c>
      <c r="C261" s="238">
        <v>100000</v>
      </c>
    </row>
    <row r="262" spans="1:3" ht="12.75" customHeight="1">
      <c r="A262" s="229" t="s">
        <v>252</v>
      </c>
      <c r="B262" s="237" t="s">
        <v>253</v>
      </c>
      <c r="C262" s="238">
        <v>50000</v>
      </c>
    </row>
    <row r="263" spans="1:3" ht="12.75" customHeight="1">
      <c r="A263" s="229" t="s">
        <v>254</v>
      </c>
      <c r="B263" s="249" t="s">
        <v>255</v>
      </c>
      <c r="C263" s="250">
        <v>30000</v>
      </c>
    </row>
    <row r="264" spans="1:3" ht="12.75" customHeight="1">
      <c r="A264" s="229" t="s">
        <v>256</v>
      </c>
      <c r="B264" s="237" t="s">
        <v>257</v>
      </c>
      <c r="C264" s="238">
        <v>24000</v>
      </c>
    </row>
    <row r="265" spans="1:3" ht="12.75" customHeight="1">
      <c r="A265" s="229" t="s">
        <v>258</v>
      </c>
      <c r="B265" s="247" t="s">
        <v>259</v>
      </c>
      <c r="C265" s="248">
        <v>135000</v>
      </c>
    </row>
    <row r="266" spans="1:3" ht="12.75" customHeight="1">
      <c r="A266" s="229" t="s">
        <v>260</v>
      </c>
      <c r="B266" s="249" t="s">
        <v>261</v>
      </c>
      <c r="C266" s="250">
        <v>100000</v>
      </c>
    </row>
    <row r="267" spans="1:3" ht="12.75" customHeight="1">
      <c r="A267" s="229" t="s">
        <v>262</v>
      </c>
      <c r="B267" s="237" t="s">
        <v>263</v>
      </c>
      <c r="C267" s="238">
        <v>225000</v>
      </c>
    </row>
    <row r="268" spans="1:3" ht="12.75" customHeight="1">
      <c r="A268" s="229" t="s">
        <v>264</v>
      </c>
      <c r="B268" s="237" t="s">
        <v>265</v>
      </c>
      <c r="C268" s="238">
        <v>50000</v>
      </c>
    </row>
    <row r="269" spans="1:3" ht="12.75" customHeight="1">
      <c r="A269" s="229" t="s">
        <v>266</v>
      </c>
      <c r="B269" s="247" t="s">
        <v>267</v>
      </c>
      <c r="C269" s="248">
        <v>30000</v>
      </c>
    </row>
    <row r="270" spans="1:3" ht="12.75" customHeight="1">
      <c r="A270" s="229" t="s">
        <v>268</v>
      </c>
      <c r="B270" s="237" t="s">
        <v>269</v>
      </c>
      <c r="C270" s="238">
        <v>10000</v>
      </c>
    </row>
    <row r="271" spans="1:3" ht="12.75" customHeight="1">
      <c r="A271" s="229" t="s">
        <v>270</v>
      </c>
      <c r="B271" s="237" t="s">
        <v>271</v>
      </c>
      <c r="C271" s="238">
        <v>60000</v>
      </c>
    </row>
    <row r="272" spans="1:3" ht="12.75" customHeight="1">
      <c r="A272" s="229" t="s">
        <v>272</v>
      </c>
      <c r="B272" s="249" t="s">
        <v>273</v>
      </c>
      <c r="C272" s="248">
        <v>150000</v>
      </c>
    </row>
    <row r="273" spans="1:3" ht="12.75" customHeight="1">
      <c r="A273" s="229" t="s">
        <v>274</v>
      </c>
      <c r="B273" s="237" t="s">
        <v>275</v>
      </c>
      <c r="C273" s="238">
        <v>300000</v>
      </c>
    </row>
    <row r="274" spans="1:3" ht="12.75" customHeight="1">
      <c r="A274" s="229" t="s">
        <v>276</v>
      </c>
      <c r="B274" s="237" t="s">
        <v>277</v>
      </c>
      <c r="C274" s="238">
        <v>38000</v>
      </c>
    </row>
    <row r="275" spans="1:3" ht="12.75" customHeight="1">
      <c r="A275" s="229" t="s">
        <v>278</v>
      </c>
      <c r="B275" s="247" t="s">
        <v>279</v>
      </c>
      <c r="C275" s="248">
        <v>200000</v>
      </c>
    </row>
    <row r="276" spans="1:3" ht="12.75" customHeight="1">
      <c r="A276" s="229" t="s">
        <v>280</v>
      </c>
      <c r="B276" s="237" t="s">
        <v>281</v>
      </c>
      <c r="C276" s="238">
        <v>695000</v>
      </c>
    </row>
    <row r="277" spans="1:3" ht="12.75" customHeight="1">
      <c r="A277" s="229" t="s">
        <v>282</v>
      </c>
      <c r="B277" s="237" t="s">
        <v>283</v>
      </c>
      <c r="C277" s="238">
        <v>21000</v>
      </c>
    </row>
    <row r="278" spans="1:3" ht="12.75" customHeight="1">
      <c r="A278" s="229" t="s">
        <v>284</v>
      </c>
      <c r="B278" s="237" t="s">
        <v>285</v>
      </c>
      <c r="C278" s="238">
        <v>67000</v>
      </c>
    </row>
    <row r="279" spans="1:3" ht="12.75" customHeight="1">
      <c r="A279" s="229" t="s">
        <v>286</v>
      </c>
      <c r="B279" s="237" t="s">
        <v>287</v>
      </c>
      <c r="C279" s="238">
        <v>43000</v>
      </c>
    </row>
    <row r="280" spans="1:3" ht="12.75" customHeight="1">
      <c r="A280" s="229" t="s">
        <v>288</v>
      </c>
      <c r="B280" s="237" t="s">
        <v>289</v>
      </c>
      <c r="C280" s="238">
        <v>181000</v>
      </c>
    </row>
    <row r="281" spans="1:3" ht="12.75" customHeight="1">
      <c r="A281" s="229" t="s">
        <v>290</v>
      </c>
      <c r="B281" s="237" t="s">
        <v>291</v>
      </c>
      <c r="C281" s="238">
        <v>888000</v>
      </c>
    </row>
    <row r="282" spans="1:3" ht="12.75" customHeight="1">
      <c r="A282" s="229" t="s">
        <v>292</v>
      </c>
      <c r="B282" s="237" t="s">
        <v>293</v>
      </c>
      <c r="C282" s="238">
        <v>165000</v>
      </c>
    </row>
    <row r="283" spans="1:3" ht="12.75" customHeight="1">
      <c r="A283" s="229" t="s">
        <v>294</v>
      </c>
      <c r="B283" s="237" t="s">
        <v>295</v>
      </c>
      <c r="C283" s="238">
        <v>50000</v>
      </c>
    </row>
    <row r="284" spans="1:3" ht="12.75" customHeight="1">
      <c r="A284" s="229" t="s">
        <v>296</v>
      </c>
      <c r="B284" s="237" t="s">
        <v>297</v>
      </c>
      <c r="C284" s="238">
        <v>90000</v>
      </c>
    </row>
    <row r="285" spans="1:3" ht="12.75" customHeight="1">
      <c r="A285" s="229" t="s">
        <v>298</v>
      </c>
      <c r="B285" s="237" t="s">
        <v>299</v>
      </c>
      <c r="C285" s="238">
        <v>30000</v>
      </c>
    </row>
    <row r="286" spans="1:3" ht="12.75" customHeight="1">
      <c r="A286" s="229" t="s">
        <v>300</v>
      </c>
      <c r="B286" s="237" t="s">
        <v>301</v>
      </c>
      <c r="C286" s="238">
        <v>407000</v>
      </c>
    </row>
    <row r="287" spans="1:3" ht="12.75" customHeight="1">
      <c r="A287" s="229" t="s">
        <v>302</v>
      </c>
      <c r="B287" s="237" t="s">
        <v>303</v>
      </c>
      <c r="C287" s="238">
        <v>180000</v>
      </c>
    </row>
    <row r="288" spans="1:3" ht="12.75" customHeight="1">
      <c r="A288" s="229" t="s">
        <v>304</v>
      </c>
      <c r="B288" s="237" t="s">
        <v>305</v>
      </c>
      <c r="C288" s="238">
        <v>125000</v>
      </c>
    </row>
    <row r="289" spans="1:3" ht="12.75" customHeight="1">
      <c r="A289" s="229" t="s">
        <v>306</v>
      </c>
      <c r="B289" s="249" t="s">
        <v>307</v>
      </c>
      <c r="C289" s="250">
        <v>150000</v>
      </c>
    </row>
    <row r="290" spans="1:3" ht="12.75" customHeight="1">
      <c r="A290" s="229" t="s">
        <v>308</v>
      </c>
      <c r="B290" s="247" t="s">
        <v>309</v>
      </c>
      <c r="C290" s="248">
        <v>100000</v>
      </c>
    </row>
    <row r="291" spans="1:3" ht="12.75" customHeight="1">
      <c r="A291" s="229" t="s">
        <v>310</v>
      </c>
      <c r="B291" s="237" t="s">
        <v>311</v>
      </c>
      <c r="C291" s="238">
        <v>110000</v>
      </c>
    </row>
    <row r="292" spans="1:3" ht="12.75" customHeight="1">
      <c r="A292" s="229" t="s">
        <v>312</v>
      </c>
      <c r="B292" s="237" t="s">
        <v>313</v>
      </c>
      <c r="C292" s="238">
        <v>1570000</v>
      </c>
    </row>
    <row r="293" spans="1:3" ht="12.75" customHeight="1">
      <c r="A293" s="229" t="s">
        <v>314</v>
      </c>
      <c r="B293" s="237" t="s">
        <v>315</v>
      </c>
      <c r="C293" s="238">
        <v>1000000</v>
      </c>
    </row>
    <row r="294" spans="1:3" ht="12.75" customHeight="1" thickBot="1">
      <c r="A294" s="241"/>
      <c r="B294" s="242"/>
      <c r="C294" s="243"/>
    </row>
    <row r="295" spans="1:3" ht="12.75" customHeight="1" thickBot="1">
      <c r="A295" s="253"/>
      <c r="B295" s="254" t="s">
        <v>316</v>
      </c>
      <c r="C295" s="255">
        <f>SUM(C96:C293)</f>
        <v>84193500</v>
      </c>
    </row>
    <row r="296" ht="12.75" customHeight="1"/>
    <row r="297" spans="1:3" ht="12.75" customHeight="1">
      <c r="A297" s="229"/>
      <c r="B297" s="235" t="s">
        <v>317</v>
      </c>
      <c r="C297" s="236"/>
    </row>
    <row r="298" spans="1:3" ht="12.75" customHeight="1">
      <c r="A298" s="229" t="s">
        <v>906</v>
      </c>
      <c r="B298" s="237" t="s">
        <v>318</v>
      </c>
      <c r="C298" s="238">
        <v>30000</v>
      </c>
    </row>
    <row r="299" spans="1:3" ht="12.75" customHeight="1">
      <c r="A299" s="229" t="s">
        <v>909</v>
      </c>
      <c r="B299" s="240" t="s">
        <v>319</v>
      </c>
      <c r="C299" s="236">
        <v>300000</v>
      </c>
    </row>
    <row r="300" spans="1:3" ht="12.75" customHeight="1">
      <c r="A300" s="229" t="s">
        <v>912</v>
      </c>
      <c r="B300" s="237" t="s">
        <v>320</v>
      </c>
      <c r="C300" s="238">
        <v>410000</v>
      </c>
    </row>
    <row r="301" spans="1:3" ht="12.75" customHeight="1">
      <c r="A301" s="229" t="s">
        <v>915</v>
      </c>
      <c r="B301" s="240" t="s">
        <v>321</v>
      </c>
      <c r="C301" s="236">
        <v>40000</v>
      </c>
    </row>
    <row r="302" spans="1:3" ht="12.75" customHeight="1">
      <c r="A302" s="229" t="s">
        <v>918</v>
      </c>
      <c r="B302" s="237" t="s">
        <v>322</v>
      </c>
      <c r="C302" s="238">
        <v>40000</v>
      </c>
    </row>
    <row r="303" spans="1:3" ht="12.75" customHeight="1">
      <c r="A303" s="229" t="s">
        <v>921</v>
      </c>
      <c r="B303" s="240" t="s">
        <v>323</v>
      </c>
      <c r="C303" s="236">
        <v>100000</v>
      </c>
    </row>
    <row r="304" spans="1:3" ht="12.75" customHeight="1">
      <c r="A304" s="229" t="s">
        <v>924</v>
      </c>
      <c r="B304" s="237" t="s">
        <v>324</v>
      </c>
      <c r="C304" s="238">
        <v>100000</v>
      </c>
    </row>
    <row r="305" spans="1:3" ht="12.75" customHeight="1">
      <c r="A305" s="229" t="s">
        <v>927</v>
      </c>
      <c r="B305" s="240" t="s">
        <v>259</v>
      </c>
      <c r="C305" s="236">
        <v>50000</v>
      </c>
    </row>
    <row r="306" spans="1:3" ht="12.75" customHeight="1" thickBot="1">
      <c r="A306" s="229"/>
      <c r="B306" s="237"/>
      <c r="C306" s="238"/>
    </row>
    <row r="307" spans="1:3" ht="12.75" customHeight="1" thickBot="1">
      <c r="A307" s="256"/>
      <c r="B307" s="233" t="s">
        <v>325</v>
      </c>
      <c r="C307" s="257">
        <f>SUM(C298:C306)</f>
        <v>1070000</v>
      </c>
    </row>
    <row r="308" spans="1:3" ht="12.75" customHeight="1">
      <c r="A308" s="229"/>
      <c r="B308" s="240"/>
      <c r="C308" s="236"/>
    </row>
    <row r="309" spans="1:3" ht="12.75" customHeight="1">
      <c r="A309" s="229"/>
      <c r="B309" s="258" t="s">
        <v>326</v>
      </c>
      <c r="C309" s="236"/>
    </row>
    <row r="310" spans="1:3" ht="12.75" customHeight="1">
      <c r="A310" s="229" t="s">
        <v>906</v>
      </c>
      <c r="B310" s="240" t="s">
        <v>327</v>
      </c>
      <c r="C310" s="236">
        <v>500000</v>
      </c>
    </row>
    <row r="311" spans="1:3" ht="12.75" customHeight="1">
      <c r="A311" s="229" t="s">
        <v>909</v>
      </c>
      <c r="B311" s="239" t="s">
        <v>328</v>
      </c>
      <c r="C311" s="238">
        <v>50000</v>
      </c>
    </row>
    <row r="312" spans="1:3" ht="12.75" customHeight="1">
      <c r="A312" s="229" t="s">
        <v>912</v>
      </c>
      <c r="B312" s="240" t="s">
        <v>329</v>
      </c>
      <c r="C312" s="236">
        <v>10000000</v>
      </c>
    </row>
    <row r="313" spans="1:3" ht="12.75" customHeight="1">
      <c r="A313" s="229" t="s">
        <v>918</v>
      </c>
      <c r="B313" s="240" t="s">
        <v>330</v>
      </c>
      <c r="C313" s="236">
        <v>57045000</v>
      </c>
    </row>
    <row r="314" spans="1:3" ht="12.75" customHeight="1">
      <c r="A314" s="229" t="s">
        <v>921</v>
      </c>
      <c r="B314" s="240" t="s">
        <v>331</v>
      </c>
      <c r="C314" s="236">
        <v>45797000</v>
      </c>
    </row>
    <row r="315" spans="1:3" ht="12.75" customHeight="1" thickBot="1">
      <c r="A315" s="229"/>
      <c r="B315" s="240"/>
      <c r="C315" s="236"/>
    </row>
    <row r="316" spans="1:3" ht="12.75" customHeight="1" thickBot="1">
      <c r="A316" s="256"/>
      <c r="B316" s="233" t="s">
        <v>332</v>
      </c>
      <c r="C316" s="257">
        <f>SUM(C310:C315)</f>
        <v>113392000</v>
      </c>
    </row>
    <row r="317" spans="1:3" s="262" customFormat="1" ht="12.75" customHeight="1">
      <c r="A317" s="259"/>
      <c r="B317" s="260"/>
      <c r="C317" s="261"/>
    </row>
    <row r="318" spans="1:3" ht="18" customHeight="1" thickBot="1">
      <c r="A318" s="229"/>
      <c r="B318" s="240"/>
      <c r="C318" s="236"/>
    </row>
    <row r="319" spans="1:3" ht="12.75" customHeight="1" thickBot="1">
      <c r="A319" s="263"/>
      <c r="B319" s="264" t="s">
        <v>333</v>
      </c>
      <c r="C319" s="265">
        <f>C316+C307+C295+C92</f>
        <v>233870000</v>
      </c>
    </row>
    <row r="320" spans="1:3" ht="12.75" customHeight="1">
      <c r="A320" s="229"/>
      <c r="B320" s="240"/>
      <c r="C320" s="236"/>
    </row>
    <row r="321" spans="1:3" ht="12.75" customHeight="1">
      <c r="A321" s="229"/>
      <c r="B321" s="235" t="s">
        <v>334</v>
      </c>
      <c r="C321" s="236"/>
    </row>
    <row r="322" spans="1:3" s="267" customFormat="1" ht="12.75" customHeight="1">
      <c r="A322" s="266">
        <v>1</v>
      </c>
      <c r="B322" s="239" t="s">
        <v>335</v>
      </c>
      <c r="C322" s="238">
        <v>1747000</v>
      </c>
    </row>
    <row r="323" spans="1:3" s="267" customFormat="1" ht="12.75" customHeight="1">
      <c r="A323" s="266">
        <v>2</v>
      </c>
      <c r="B323" s="237" t="s">
        <v>1908</v>
      </c>
      <c r="C323" s="238">
        <v>330000</v>
      </c>
    </row>
    <row r="324" spans="1:3" s="267" customFormat="1" ht="12.75" customHeight="1">
      <c r="A324" s="266">
        <v>3</v>
      </c>
      <c r="B324" s="237" t="s">
        <v>336</v>
      </c>
      <c r="C324" s="238">
        <v>1000000</v>
      </c>
    </row>
    <row r="325" spans="1:3" s="267" customFormat="1" ht="12.75" customHeight="1">
      <c r="A325" s="266">
        <v>4</v>
      </c>
      <c r="B325" s="237" t="s">
        <v>1934</v>
      </c>
      <c r="C325" s="238">
        <v>6000000</v>
      </c>
    </row>
    <row r="326" spans="1:3" s="267" customFormat="1" ht="12.75" customHeight="1">
      <c r="A326" s="266">
        <v>5</v>
      </c>
      <c r="B326" s="237" t="s">
        <v>18</v>
      </c>
      <c r="C326" s="238">
        <v>5000000</v>
      </c>
    </row>
    <row r="327" spans="1:3" s="267" customFormat="1" ht="12.75" customHeight="1">
      <c r="A327" s="266">
        <v>6</v>
      </c>
      <c r="B327" s="237" t="s">
        <v>337</v>
      </c>
      <c r="C327" s="238">
        <v>17771337</v>
      </c>
    </row>
    <row r="328" spans="1:3" s="267" customFormat="1" ht="17.25" customHeight="1" thickBot="1">
      <c r="A328" s="268"/>
      <c r="B328" s="242"/>
      <c r="C328" s="243"/>
    </row>
    <row r="329" spans="1:3" ht="12.75" customHeight="1" thickBot="1">
      <c r="A329" s="253"/>
      <c r="B329" s="254" t="s">
        <v>338</v>
      </c>
      <c r="C329" s="255">
        <f>SUM(C322:C327)</f>
        <v>31848337</v>
      </c>
    </row>
    <row r="330" spans="1:3" ht="12.75" customHeight="1">
      <c r="A330" s="229"/>
      <c r="B330" s="240"/>
      <c r="C330" s="236"/>
    </row>
    <row r="331" spans="1:3" ht="12.75" customHeight="1">
      <c r="A331" s="229"/>
      <c r="B331" s="235" t="s">
        <v>339</v>
      </c>
      <c r="C331" s="236"/>
    </row>
    <row r="332" spans="1:3" s="267" customFormat="1" ht="12.75" customHeight="1">
      <c r="A332" s="266">
        <v>1</v>
      </c>
      <c r="B332" s="237" t="s">
        <v>340</v>
      </c>
      <c r="C332" s="238">
        <v>420000</v>
      </c>
    </row>
    <row r="333" spans="1:3" s="267" customFormat="1" ht="12.75" customHeight="1" thickBot="1">
      <c r="A333" s="266"/>
      <c r="B333" s="237"/>
      <c r="C333" s="238"/>
    </row>
    <row r="334" spans="1:3" ht="12.75" customHeight="1" thickBot="1">
      <c r="A334" s="256"/>
      <c r="B334" s="233" t="s">
        <v>341</v>
      </c>
      <c r="C334" s="257">
        <f>SUM(C332)</f>
        <v>420000</v>
      </c>
    </row>
    <row r="335" spans="1:3" ht="12.75" customHeight="1">
      <c r="A335" s="229"/>
      <c r="B335" s="240"/>
      <c r="C335" s="236"/>
    </row>
    <row r="336" spans="1:3" ht="12.75" customHeight="1">
      <c r="A336" s="229"/>
      <c r="B336" s="235" t="s">
        <v>342</v>
      </c>
      <c r="C336" s="236"/>
    </row>
    <row r="337" spans="1:3" s="267" customFormat="1" ht="12.75" customHeight="1">
      <c r="A337" s="266">
        <v>1</v>
      </c>
      <c r="B337" s="239" t="s">
        <v>343</v>
      </c>
      <c r="C337" s="238">
        <v>100000</v>
      </c>
    </row>
    <row r="338" spans="1:3" s="267" customFormat="1" ht="12.75" customHeight="1" thickBot="1">
      <c r="A338" s="268"/>
      <c r="B338" s="269"/>
      <c r="C338" s="243"/>
    </row>
    <row r="339" spans="1:3" ht="12.75" customHeight="1" thickBot="1">
      <c r="A339" s="256"/>
      <c r="B339" s="233" t="s">
        <v>344</v>
      </c>
      <c r="C339" s="257">
        <f>SUM(C337)</f>
        <v>100000</v>
      </c>
    </row>
    <row r="340" spans="1:3" ht="12.75" customHeight="1">
      <c r="A340" s="270"/>
      <c r="B340" s="271"/>
      <c r="C340" s="272"/>
    </row>
    <row r="341" spans="1:3" ht="12.75" customHeight="1">
      <c r="A341" s="229"/>
      <c r="B341" s="235" t="s">
        <v>345</v>
      </c>
      <c r="C341" s="236"/>
    </row>
    <row r="342" spans="1:3" s="267" customFormat="1" ht="12.75" customHeight="1">
      <c r="A342" s="266">
        <v>1</v>
      </c>
      <c r="B342" s="237" t="s">
        <v>346</v>
      </c>
      <c r="C342" s="238">
        <v>3771000</v>
      </c>
    </row>
    <row r="343" spans="1:3" s="267" customFormat="1" ht="12.75" customHeight="1" thickBot="1">
      <c r="A343" s="266"/>
      <c r="B343" s="237"/>
      <c r="C343" s="238"/>
    </row>
    <row r="344" spans="1:3" ht="12.75" customHeight="1" thickBot="1">
      <c r="A344" s="256"/>
      <c r="B344" s="233" t="s">
        <v>347</v>
      </c>
      <c r="C344" s="257">
        <f>SUM(C342)</f>
        <v>3771000</v>
      </c>
    </row>
    <row r="345" spans="1:3" ht="15.75" customHeight="1" thickBot="1">
      <c r="A345" s="229"/>
      <c r="B345" s="240"/>
      <c r="C345" s="236"/>
    </row>
    <row r="346" spans="1:3" ht="12.75" customHeight="1" thickBot="1">
      <c r="A346" s="263"/>
      <c r="B346" s="264" t="s">
        <v>348</v>
      </c>
      <c r="C346" s="273">
        <f>C344+C334+C329+C339</f>
        <v>36139337</v>
      </c>
    </row>
    <row r="347" spans="1:3" ht="15" customHeight="1" thickBot="1">
      <c r="A347" s="247"/>
      <c r="B347" s="240"/>
      <c r="C347" s="248"/>
    </row>
    <row r="348" spans="1:3" ht="12.75" customHeight="1" thickBot="1">
      <c r="A348" s="263"/>
      <c r="B348" s="264" t="s">
        <v>349</v>
      </c>
      <c r="C348" s="265">
        <f>C346+C319</f>
        <v>270009337</v>
      </c>
    </row>
  </sheetData>
  <mergeCells count="1">
    <mergeCell ref="A3:C3"/>
  </mergeCells>
  <printOptions horizontalCentered="1"/>
  <pageMargins left="0.3937007874015748" right="0.3937007874015748" top="0.7874015748031497" bottom="0.3937007874015748" header="0.6299212598425197" footer="0"/>
  <pageSetup horizontalDpi="600" verticalDpi="600" orientation="portrait" paperSize="9" r:id="rId2"/>
  <headerFooter alignWithMargins="0">
    <oddHeader>&amp;C&amp;"Times New Roman CE,Normál"6. sz. kimutatás - &amp;P. oldal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">
    <tabColor indexed="43"/>
  </sheetPr>
  <dimension ref="A1:G34"/>
  <sheetViews>
    <sheetView showGridLines="0" zoomScale="75" zoomScaleNormal="75" workbookViewId="0" topLeftCell="A31">
      <selection activeCell="C13" sqref="C13"/>
    </sheetView>
  </sheetViews>
  <sheetFormatPr defaultColWidth="9.33203125" defaultRowHeight="12.75"/>
  <cols>
    <col min="1" max="1" width="5.5" style="274" customWidth="1"/>
    <col min="2" max="2" width="70.33203125" style="275" customWidth="1"/>
    <col min="3" max="3" width="11.83203125" style="275" customWidth="1"/>
    <col min="4" max="5" width="10.83203125" style="275" customWidth="1"/>
    <col min="6" max="6" width="9.83203125" style="277" customWidth="1"/>
    <col min="7" max="7" width="13.33203125" style="275" customWidth="1"/>
    <col min="8" max="16384" width="12" style="275" customWidth="1"/>
  </cols>
  <sheetData>
    <row r="1" spans="1:7" ht="15" customHeight="1">
      <c r="A1" s="274" t="s">
        <v>894</v>
      </c>
      <c r="C1" s="276"/>
      <c r="D1" s="276"/>
      <c r="E1" s="276"/>
      <c r="G1" s="278" t="s">
        <v>350</v>
      </c>
    </row>
    <row r="2" spans="3:7" ht="25.5" customHeight="1">
      <c r="C2" s="276"/>
      <c r="D2" s="276"/>
      <c r="E2" s="276"/>
      <c r="G2" s="278"/>
    </row>
    <row r="3" spans="1:5" ht="18" customHeight="1">
      <c r="A3" s="279"/>
      <c r="C3" s="276"/>
      <c r="D3" s="276"/>
      <c r="E3" s="276"/>
    </row>
    <row r="4" spans="1:5" ht="27" customHeight="1">
      <c r="A4" s="280"/>
      <c r="C4" s="276"/>
      <c r="D4" s="276"/>
      <c r="E4" s="276"/>
    </row>
    <row r="5" spans="1:5" ht="25.5" customHeight="1">
      <c r="A5" s="280"/>
      <c r="C5" s="276"/>
      <c r="D5" s="276"/>
      <c r="E5" s="276"/>
    </row>
    <row r="6" spans="1:7" ht="24.75" customHeight="1" thickBot="1">
      <c r="A6" s="280"/>
      <c r="C6" s="276"/>
      <c r="D6" s="276"/>
      <c r="E6" s="276"/>
      <c r="F6" s="281"/>
      <c r="G6" s="278" t="s">
        <v>814</v>
      </c>
    </row>
    <row r="7" spans="1:7" s="286" customFormat="1" ht="66.75" customHeight="1" thickBot="1">
      <c r="A7" s="282" t="s">
        <v>351</v>
      </c>
      <c r="B7" s="283" t="s">
        <v>352</v>
      </c>
      <c r="C7" s="284" t="s">
        <v>353</v>
      </c>
      <c r="D7" s="284" t="s">
        <v>899</v>
      </c>
      <c r="E7" s="284" t="s">
        <v>1770</v>
      </c>
      <c r="F7" s="285" t="s">
        <v>354</v>
      </c>
      <c r="G7" s="283" t="s">
        <v>355</v>
      </c>
    </row>
    <row r="8" spans="1:7" s="292" customFormat="1" ht="18" customHeight="1">
      <c r="A8" s="287" t="s">
        <v>356</v>
      </c>
      <c r="B8" s="288" t="s">
        <v>357</v>
      </c>
      <c r="C8" s="289" t="s">
        <v>358</v>
      </c>
      <c r="D8" s="289" t="s">
        <v>359</v>
      </c>
      <c r="E8" s="289" t="s">
        <v>360</v>
      </c>
      <c r="F8" s="290" t="s">
        <v>361</v>
      </c>
      <c r="G8" s="291" t="s">
        <v>362</v>
      </c>
    </row>
    <row r="9" spans="1:6" s="297" customFormat="1" ht="24" customHeight="1">
      <c r="A9" s="293"/>
      <c r="B9" s="294"/>
      <c r="C9" s="295"/>
      <c r="D9" s="295"/>
      <c r="E9" s="295"/>
      <c r="F9" s="296"/>
    </row>
    <row r="10" spans="1:7" s="297" customFormat="1" ht="24" customHeight="1">
      <c r="A10" s="298">
        <v>1</v>
      </c>
      <c r="B10" s="297" t="s">
        <v>1058</v>
      </c>
      <c r="C10" s="299">
        <v>468158</v>
      </c>
      <c r="D10" s="299">
        <v>504779</v>
      </c>
      <c r="E10" s="299">
        <v>504185</v>
      </c>
      <c r="F10" s="300">
        <f aca="true" t="shared" si="0" ref="F10:F32">E10/D10*100</f>
        <v>99.8823247401338</v>
      </c>
      <c r="G10" s="299">
        <f aca="true" t="shared" si="1" ref="G10:G32">SUM(D10-E10)</f>
        <v>594</v>
      </c>
    </row>
    <row r="11" spans="1:7" s="297" customFormat="1" ht="24" customHeight="1">
      <c r="A11" s="293">
        <v>2</v>
      </c>
      <c r="B11" s="297" t="s">
        <v>1060</v>
      </c>
      <c r="C11" s="299">
        <v>198490</v>
      </c>
      <c r="D11" s="299">
        <v>219774</v>
      </c>
      <c r="E11" s="299">
        <v>215457</v>
      </c>
      <c r="F11" s="300">
        <f t="shared" si="0"/>
        <v>98.03570941057632</v>
      </c>
      <c r="G11" s="299">
        <f t="shared" si="1"/>
        <v>4317</v>
      </c>
    </row>
    <row r="12" spans="1:7" s="297" customFormat="1" ht="24" customHeight="1">
      <c r="A12" s="298">
        <v>3</v>
      </c>
      <c r="B12" s="297" t="s">
        <v>1062</v>
      </c>
      <c r="C12" s="299">
        <v>343474</v>
      </c>
      <c r="D12" s="299">
        <v>365103</v>
      </c>
      <c r="E12" s="299">
        <v>358486</v>
      </c>
      <c r="F12" s="300">
        <f t="shared" si="0"/>
        <v>98.18763472225646</v>
      </c>
      <c r="G12" s="299">
        <f t="shared" si="1"/>
        <v>6617</v>
      </c>
    </row>
    <row r="13" spans="1:7" s="297" customFormat="1" ht="34.5" customHeight="1">
      <c r="A13" s="293">
        <v>4</v>
      </c>
      <c r="B13" s="301" t="s">
        <v>363</v>
      </c>
      <c r="C13" s="299">
        <v>639247</v>
      </c>
      <c r="D13" s="299">
        <v>691513</v>
      </c>
      <c r="E13" s="299">
        <v>691513</v>
      </c>
      <c r="F13" s="300">
        <f t="shared" si="0"/>
        <v>100</v>
      </c>
      <c r="G13" s="299">
        <f t="shared" si="1"/>
        <v>0</v>
      </c>
    </row>
    <row r="14" spans="1:7" s="297" customFormat="1" ht="24" customHeight="1">
      <c r="A14" s="298">
        <v>5</v>
      </c>
      <c r="B14" s="297" t="s">
        <v>1066</v>
      </c>
      <c r="C14" s="299">
        <v>346731</v>
      </c>
      <c r="D14" s="299">
        <v>379906</v>
      </c>
      <c r="E14" s="299">
        <v>373823</v>
      </c>
      <c r="F14" s="300">
        <f t="shared" si="0"/>
        <v>98.39881444357287</v>
      </c>
      <c r="G14" s="299">
        <f t="shared" si="1"/>
        <v>6083</v>
      </c>
    </row>
    <row r="15" spans="1:7" s="297" customFormat="1" ht="24" customHeight="1">
      <c r="A15" s="293">
        <v>6</v>
      </c>
      <c r="B15" s="297" t="s">
        <v>1068</v>
      </c>
      <c r="C15" s="299">
        <v>242774</v>
      </c>
      <c r="D15" s="299">
        <v>261406</v>
      </c>
      <c r="E15" s="299">
        <v>257171</v>
      </c>
      <c r="F15" s="300">
        <f t="shared" si="0"/>
        <v>98.37991476859752</v>
      </c>
      <c r="G15" s="299">
        <f t="shared" si="1"/>
        <v>4235</v>
      </c>
    </row>
    <row r="16" spans="1:7" s="297" customFormat="1" ht="24" customHeight="1">
      <c r="A16" s="298">
        <v>7</v>
      </c>
      <c r="B16" s="297" t="s">
        <v>1070</v>
      </c>
      <c r="C16" s="299">
        <v>228841</v>
      </c>
      <c r="D16" s="299">
        <v>251055</v>
      </c>
      <c r="E16" s="299">
        <v>248205</v>
      </c>
      <c r="F16" s="300">
        <f t="shared" si="0"/>
        <v>98.86479058373664</v>
      </c>
      <c r="G16" s="299">
        <f t="shared" si="1"/>
        <v>2850</v>
      </c>
    </row>
    <row r="17" spans="1:7" s="297" customFormat="1" ht="24" customHeight="1">
      <c r="A17" s="293">
        <v>8</v>
      </c>
      <c r="B17" s="297" t="s">
        <v>1011</v>
      </c>
      <c r="C17" s="299">
        <v>270382</v>
      </c>
      <c r="D17" s="299">
        <v>285676</v>
      </c>
      <c r="E17" s="299">
        <v>280493</v>
      </c>
      <c r="F17" s="300">
        <f t="shared" si="0"/>
        <v>98.18570688472256</v>
      </c>
      <c r="G17" s="299">
        <f t="shared" si="1"/>
        <v>5183</v>
      </c>
    </row>
    <row r="18" spans="1:7" s="297" customFormat="1" ht="24" customHeight="1">
      <c r="A18" s="298">
        <v>9</v>
      </c>
      <c r="B18" s="297" t="s">
        <v>1013</v>
      </c>
      <c r="C18" s="299">
        <v>208077</v>
      </c>
      <c r="D18" s="299">
        <v>219061</v>
      </c>
      <c r="E18" s="299">
        <v>214891</v>
      </c>
      <c r="F18" s="300">
        <f t="shared" si="0"/>
        <v>98.09642063169619</v>
      </c>
      <c r="G18" s="299">
        <f t="shared" si="1"/>
        <v>4170</v>
      </c>
    </row>
    <row r="19" spans="1:7" s="297" customFormat="1" ht="24" customHeight="1">
      <c r="A19" s="298">
        <v>10</v>
      </c>
      <c r="B19" s="297" t="s">
        <v>1015</v>
      </c>
      <c r="C19" s="299">
        <v>236275</v>
      </c>
      <c r="D19" s="299">
        <v>248543</v>
      </c>
      <c r="E19" s="299">
        <v>247330</v>
      </c>
      <c r="F19" s="300">
        <f t="shared" si="0"/>
        <v>99.51195567768958</v>
      </c>
      <c r="G19" s="299">
        <f t="shared" si="1"/>
        <v>1213</v>
      </c>
    </row>
    <row r="20" spans="1:7" s="297" customFormat="1" ht="24" customHeight="1">
      <c r="A20" s="293">
        <v>11</v>
      </c>
      <c r="B20" s="297" t="s">
        <v>1017</v>
      </c>
      <c r="C20" s="299">
        <v>138050</v>
      </c>
      <c r="D20" s="299">
        <v>148450</v>
      </c>
      <c r="E20" s="299">
        <v>147982</v>
      </c>
      <c r="F20" s="300">
        <f t="shared" si="0"/>
        <v>99.68474233748736</v>
      </c>
      <c r="G20" s="299">
        <f t="shared" si="1"/>
        <v>468</v>
      </c>
    </row>
    <row r="21" spans="1:7" s="297" customFormat="1" ht="24" customHeight="1">
      <c r="A21" s="298">
        <v>12</v>
      </c>
      <c r="B21" s="297" t="s">
        <v>1019</v>
      </c>
      <c r="C21" s="299">
        <v>137772</v>
      </c>
      <c r="D21" s="299">
        <v>144982</v>
      </c>
      <c r="E21" s="299">
        <v>142638</v>
      </c>
      <c r="F21" s="300">
        <f t="shared" si="0"/>
        <v>98.3832475755611</v>
      </c>
      <c r="G21" s="299">
        <f t="shared" si="1"/>
        <v>2344</v>
      </c>
    </row>
    <row r="22" spans="1:7" s="297" customFormat="1" ht="24" customHeight="1">
      <c r="A22" s="293">
        <v>13</v>
      </c>
      <c r="B22" s="297" t="s">
        <v>1021</v>
      </c>
      <c r="C22" s="299">
        <v>185888</v>
      </c>
      <c r="D22" s="299">
        <v>198418</v>
      </c>
      <c r="E22" s="299">
        <v>192759</v>
      </c>
      <c r="F22" s="300">
        <f t="shared" si="0"/>
        <v>97.14794020703766</v>
      </c>
      <c r="G22" s="299">
        <f t="shared" si="1"/>
        <v>5659</v>
      </c>
    </row>
    <row r="23" spans="1:7" s="297" customFormat="1" ht="24" customHeight="1">
      <c r="A23" s="293">
        <v>14</v>
      </c>
      <c r="B23" s="297" t="s">
        <v>1023</v>
      </c>
      <c r="C23" s="299">
        <v>98527</v>
      </c>
      <c r="D23" s="299">
        <v>102576</v>
      </c>
      <c r="E23" s="299">
        <v>101370</v>
      </c>
      <c r="F23" s="300">
        <f t="shared" si="0"/>
        <v>98.8242863827796</v>
      </c>
      <c r="G23" s="299">
        <f t="shared" si="1"/>
        <v>1206</v>
      </c>
    </row>
    <row r="24" spans="1:7" s="297" customFormat="1" ht="24" customHeight="1">
      <c r="A24" s="298">
        <v>15</v>
      </c>
      <c r="B24" s="297" t="s">
        <v>364</v>
      </c>
      <c r="C24" s="299">
        <v>1084766</v>
      </c>
      <c r="D24" s="299">
        <v>1194218</v>
      </c>
      <c r="E24" s="299">
        <v>1182147</v>
      </c>
      <c r="F24" s="300">
        <f t="shared" si="0"/>
        <v>98.98921302475763</v>
      </c>
      <c r="G24" s="299">
        <f t="shared" si="1"/>
        <v>12071</v>
      </c>
    </row>
    <row r="25" spans="1:7" s="297" customFormat="1" ht="24" customHeight="1">
      <c r="A25" s="293">
        <v>16</v>
      </c>
      <c r="B25" s="297" t="s">
        <v>1158</v>
      </c>
      <c r="C25" s="299">
        <v>46563</v>
      </c>
      <c r="D25" s="299">
        <v>47984</v>
      </c>
      <c r="E25" s="299">
        <v>46980</v>
      </c>
      <c r="F25" s="300">
        <f t="shared" si="0"/>
        <v>97.90763587862621</v>
      </c>
      <c r="G25" s="299">
        <f t="shared" si="1"/>
        <v>1004</v>
      </c>
    </row>
    <row r="26" spans="1:7" s="297" customFormat="1" ht="24" customHeight="1">
      <c r="A26" s="298">
        <v>17</v>
      </c>
      <c r="B26" s="297" t="s">
        <v>1160</v>
      </c>
      <c r="C26" s="299">
        <v>146576</v>
      </c>
      <c r="D26" s="299">
        <v>157806</v>
      </c>
      <c r="E26" s="299">
        <v>154806</v>
      </c>
      <c r="F26" s="300">
        <f t="shared" si="0"/>
        <v>98.09893159955895</v>
      </c>
      <c r="G26" s="299">
        <f t="shared" si="1"/>
        <v>3000</v>
      </c>
    </row>
    <row r="27" spans="1:7" s="297" customFormat="1" ht="23.25" customHeight="1">
      <c r="A27" s="298">
        <v>18</v>
      </c>
      <c r="B27" s="297" t="s">
        <v>944</v>
      </c>
      <c r="C27" s="299">
        <v>284578</v>
      </c>
      <c r="D27" s="299">
        <v>299903</v>
      </c>
      <c r="E27" s="299">
        <v>294565</v>
      </c>
      <c r="F27" s="300">
        <f t="shared" si="0"/>
        <v>98.22009116280931</v>
      </c>
      <c r="G27" s="299">
        <f t="shared" si="1"/>
        <v>5338</v>
      </c>
    </row>
    <row r="28" spans="1:7" s="297" customFormat="1" ht="23.25" customHeight="1">
      <c r="A28" s="293">
        <v>19</v>
      </c>
      <c r="B28" s="297" t="s">
        <v>946</v>
      </c>
      <c r="C28" s="299">
        <v>74073</v>
      </c>
      <c r="D28" s="299">
        <v>80533</v>
      </c>
      <c r="E28" s="299">
        <v>79402</v>
      </c>
      <c r="F28" s="300">
        <f t="shared" si="0"/>
        <v>98.59560676989557</v>
      </c>
      <c r="G28" s="299">
        <f t="shared" si="1"/>
        <v>1131</v>
      </c>
    </row>
    <row r="29" spans="1:7" s="297" customFormat="1" ht="23.25" customHeight="1">
      <c r="A29" s="298">
        <v>20</v>
      </c>
      <c r="B29" s="297" t="s">
        <v>1310</v>
      </c>
      <c r="C29" s="299">
        <v>354627</v>
      </c>
      <c r="D29" s="299">
        <v>354668</v>
      </c>
      <c r="E29" s="299">
        <v>346412</v>
      </c>
      <c r="F29" s="300">
        <f t="shared" si="0"/>
        <v>97.67218920229624</v>
      </c>
      <c r="G29" s="299">
        <f t="shared" si="1"/>
        <v>8256</v>
      </c>
    </row>
    <row r="30" spans="1:7" s="297" customFormat="1" ht="24" customHeight="1">
      <c r="A30" s="293">
        <v>21</v>
      </c>
      <c r="B30" s="297" t="s">
        <v>1267</v>
      </c>
      <c r="C30" s="299">
        <v>17800</v>
      </c>
      <c r="D30" s="299">
        <v>18424</v>
      </c>
      <c r="E30" s="299">
        <v>18424</v>
      </c>
      <c r="F30" s="300">
        <f t="shared" si="0"/>
        <v>100</v>
      </c>
      <c r="G30" s="299">
        <f t="shared" si="1"/>
        <v>0</v>
      </c>
    </row>
    <row r="31" spans="1:7" s="297" customFormat="1" ht="24" customHeight="1">
      <c r="A31" s="298">
        <v>22</v>
      </c>
      <c r="B31" s="297" t="s">
        <v>1377</v>
      </c>
      <c r="C31" s="299">
        <v>13017</v>
      </c>
      <c r="D31" s="299">
        <v>11276</v>
      </c>
      <c r="E31" s="299">
        <v>11276</v>
      </c>
      <c r="F31" s="300">
        <f t="shared" si="0"/>
        <v>100</v>
      </c>
      <c r="G31" s="299">
        <f t="shared" si="1"/>
        <v>0</v>
      </c>
    </row>
    <row r="32" spans="1:7" s="297" customFormat="1" ht="24" customHeight="1">
      <c r="A32" s="298">
        <v>23</v>
      </c>
      <c r="B32" s="297" t="s">
        <v>365</v>
      </c>
      <c r="C32" s="299"/>
      <c r="D32" s="299">
        <v>108462</v>
      </c>
      <c r="E32" s="299">
        <v>108462</v>
      </c>
      <c r="F32" s="300">
        <f t="shared" si="0"/>
        <v>100</v>
      </c>
      <c r="G32" s="299">
        <f t="shared" si="1"/>
        <v>0</v>
      </c>
    </row>
    <row r="33" spans="1:7" ht="9" customHeight="1" thickBot="1">
      <c r="A33" s="302"/>
      <c r="B33" s="297"/>
      <c r="C33" s="303"/>
      <c r="D33" s="303"/>
      <c r="E33" s="303"/>
      <c r="F33" s="300"/>
      <c r="G33" s="297"/>
    </row>
    <row r="34" spans="1:7" ht="27" customHeight="1" thickBot="1">
      <c r="A34" s="304" t="s">
        <v>366</v>
      </c>
      <c r="B34" s="305"/>
      <c r="C34" s="306">
        <f>SUM(C10:C33)</f>
        <v>5764686</v>
      </c>
      <c r="D34" s="306">
        <f>SUM(D10:D33)</f>
        <v>6294516</v>
      </c>
      <c r="E34" s="306">
        <f>SUM(E10:E33)</f>
        <v>6218777</v>
      </c>
      <c r="F34" s="307">
        <f>E34/D34*100</f>
        <v>98.7967462470506</v>
      </c>
      <c r="G34" s="306">
        <f>SUM(G10:G33)</f>
        <v>75739</v>
      </c>
    </row>
  </sheetData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K37"/>
  <sheetViews>
    <sheetView showGridLines="0" zoomScale="75" zoomScaleNormal="75" workbookViewId="0" topLeftCell="C19">
      <selection activeCell="B10" sqref="B10"/>
    </sheetView>
  </sheetViews>
  <sheetFormatPr defaultColWidth="9.33203125" defaultRowHeight="12.75"/>
  <cols>
    <col min="1" max="1" width="5" style="308" customWidth="1"/>
    <col min="2" max="2" width="37.16015625" style="308" customWidth="1"/>
    <col min="3" max="3" width="12.16015625" style="308" customWidth="1"/>
    <col min="4" max="4" width="16.5" style="308" customWidth="1"/>
    <col min="5" max="5" width="11.5" style="308" customWidth="1"/>
    <col min="6" max="6" width="15.66015625" style="308" customWidth="1"/>
    <col min="7" max="7" width="10.33203125" style="308" customWidth="1"/>
    <col min="8" max="8" width="17.83203125" style="308" customWidth="1"/>
    <col min="9" max="9" width="10.16015625" style="308" customWidth="1"/>
    <col min="10" max="10" width="18.5" style="308" customWidth="1"/>
    <col min="11" max="11" width="29.66015625" style="308" customWidth="1"/>
    <col min="12" max="16384" width="10.83203125" style="308" customWidth="1"/>
  </cols>
  <sheetData>
    <row r="1" spans="1:11" s="309" customFormat="1" ht="12.75">
      <c r="A1" s="308" t="s">
        <v>894</v>
      </c>
      <c r="K1" s="310" t="s">
        <v>367</v>
      </c>
    </row>
    <row r="2" s="309" customFormat="1" ht="18.75" customHeight="1">
      <c r="K2" s="311"/>
    </row>
    <row r="3" spans="1:11" s="309" customFormat="1" ht="18.75">
      <c r="A3" s="312" t="s">
        <v>368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ht="13.5" thickBot="1">
      <c r="K4" s="310" t="s">
        <v>814</v>
      </c>
    </row>
    <row r="5" spans="1:11" s="319" customFormat="1" ht="36" customHeight="1" thickBot="1">
      <c r="A5" s="313" t="s">
        <v>1808</v>
      </c>
      <c r="B5" s="314" t="s">
        <v>369</v>
      </c>
      <c r="C5" s="315" t="s">
        <v>370</v>
      </c>
      <c r="D5" s="316"/>
      <c r="E5" s="315" t="s">
        <v>404</v>
      </c>
      <c r="F5" s="317"/>
      <c r="G5" s="315" t="s">
        <v>405</v>
      </c>
      <c r="H5" s="317"/>
      <c r="I5" s="318" t="s">
        <v>371</v>
      </c>
      <c r="J5" s="318" t="s">
        <v>372</v>
      </c>
      <c r="K5" s="318" t="s">
        <v>373</v>
      </c>
    </row>
    <row r="6" spans="1:11" s="319" customFormat="1" ht="33" customHeight="1" thickBot="1">
      <c r="A6" s="320"/>
      <c r="B6" s="321"/>
      <c r="C6" s="322" t="s">
        <v>374</v>
      </c>
      <c r="D6" s="322" t="s">
        <v>375</v>
      </c>
      <c r="E6" s="322" t="s">
        <v>374</v>
      </c>
      <c r="F6" s="322" t="s">
        <v>376</v>
      </c>
      <c r="G6" s="322" t="s">
        <v>374</v>
      </c>
      <c r="H6" s="322" t="s">
        <v>375</v>
      </c>
      <c r="I6" s="323"/>
      <c r="J6" s="323"/>
      <c r="K6" s="323"/>
    </row>
    <row r="7" ht="6" customHeight="1">
      <c r="K7" s="324"/>
    </row>
    <row r="8" spans="1:11" s="331" customFormat="1" ht="17.25" customHeight="1">
      <c r="A8" s="325" t="s">
        <v>906</v>
      </c>
      <c r="B8" s="326" t="s">
        <v>377</v>
      </c>
      <c r="C8" s="327">
        <v>1338830</v>
      </c>
      <c r="D8" s="327"/>
      <c r="E8" s="327">
        <v>500</v>
      </c>
      <c r="F8" s="327"/>
      <c r="G8" s="328">
        <f aca="true" t="shared" si="0" ref="G8:G16">E8/C8*100</f>
        <v>0.037346040946199296</v>
      </c>
      <c r="H8" s="329"/>
      <c r="I8" s="327"/>
      <c r="J8" s="327"/>
      <c r="K8" s="330"/>
    </row>
    <row r="9" spans="1:11" s="331" customFormat="1" ht="17.25" customHeight="1">
      <c r="A9" s="325" t="s">
        <v>909</v>
      </c>
      <c r="B9" s="326" t="s">
        <v>378</v>
      </c>
      <c r="C9" s="327">
        <v>140000</v>
      </c>
      <c r="D9" s="327"/>
      <c r="E9" s="327">
        <v>700</v>
      </c>
      <c r="F9" s="327"/>
      <c r="G9" s="328">
        <f t="shared" si="0"/>
        <v>0.5</v>
      </c>
      <c r="H9" s="329"/>
      <c r="I9" s="327"/>
      <c r="J9" s="327"/>
      <c r="K9" s="330"/>
    </row>
    <row r="10" spans="1:11" s="331" customFormat="1" ht="17.25" customHeight="1">
      <c r="A10" s="325" t="s">
        <v>912</v>
      </c>
      <c r="B10" s="326" t="s">
        <v>379</v>
      </c>
      <c r="C10" s="327">
        <v>1048600</v>
      </c>
      <c r="D10" s="327"/>
      <c r="E10" s="327">
        <v>7553</v>
      </c>
      <c r="F10" s="327"/>
      <c r="G10" s="328">
        <f t="shared" si="0"/>
        <v>0.7202937249666221</v>
      </c>
      <c r="H10" s="329"/>
      <c r="I10" s="327">
        <v>7553</v>
      </c>
      <c r="J10" s="327"/>
      <c r="K10" s="330"/>
    </row>
    <row r="11" spans="1:11" s="331" customFormat="1" ht="17.25" customHeight="1">
      <c r="A11" s="325" t="s">
        <v>915</v>
      </c>
      <c r="B11" s="326" t="s">
        <v>380</v>
      </c>
      <c r="C11" s="327">
        <v>1004702</v>
      </c>
      <c r="D11" s="327"/>
      <c r="E11" s="327">
        <v>7320</v>
      </c>
      <c r="F11" s="327"/>
      <c r="G11" s="328">
        <f t="shared" si="0"/>
        <v>0.7285742439051579</v>
      </c>
      <c r="H11" s="329"/>
      <c r="I11" s="327"/>
      <c r="J11" s="327"/>
      <c r="K11" s="330"/>
    </row>
    <row r="12" spans="1:11" s="331" customFormat="1" ht="17.25" customHeight="1">
      <c r="A12" s="325" t="s">
        <v>918</v>
      </c>
      <c r="B12" s="326" t="s">
        <v>381</v>
      </c>
      <c r="C12" s="327">
        <v>804000</v>
      </c>
      <c r="D12" s="327"/>
      <c r="E12" s="327">
        <v>20200</v>
      </c>
      <c r="F12" s="327"/>
      <c r="G12" s="328">
        <f t="shared" si="0"/>
        <v>2.512437810945274</v>
      </c>
      <c r="H12" s="329"/>
      <c r="I12" s="327">
        <v>20200</v>
      </c>
      <c r="J12" s="327"/>
      <c r="K12" s="330"/>
    </row>
    <row r="13" spans="1:11" s="331" customFormat="1" ht="17.25" customHeight="1">
      <c r="A13" s="325" t="s">
        <v>921</v>
      </c>
      <c r="B13" s="326" t="s">
        <v>382</v>
      </c>
      <c r="C13" s="327">
        <v>50000</v>
      </c>
      <c r="D13" s="327"/>
      <c r="E13" s="327">
        <v>1500</v>
      </c>
      <c r="F13" s="327"/>
      <c r="G13" s="328">
        <f t="shared" si="0"/>
        <v>3</v>
      </c>
      <c r="H13" s="329"/>
      <c r="I13" s="327">
        <v>1591</v>
      </c>
      <c r="J13" s="327"/>
      <c r="K13" s="330"/>
    </row>
    <row r="14" spans="1:11" s="331" customFormat="1" ht="17.25" customHeight="1">
      <c r="A14" s="325" t="s">
        <v>924</v>
      </c>
      <c r="B14" s="326" t="s">
        <v>383</v>
      </c>
      <c r="C14" s="327">
        <v>274000</v>
      </c>
      <c r="D14" s="327"/>
      <c r="E14" s="327">
        <v>32000</v>
      </c>
      <c r="F14" s="327"/>
      <c r="G14" s="328">
        <f t="shared" si="0"/>
        <v>11.678832116788321</v>
      </c>
      <c r="H14" s="329"/>
      <c r="I14" s="327">
        <v>32000</v>
      </c>
      <c r="J14" s="327"/>
      <c r="K14" s="330"/>
    </row>
    <row r="15" spans="1:11" s="331" customFormat="1" ht="17.25" customHeight="1">
      <c r="A15" s="325" t="s">
        <v>927</v>
      </c>
      <c r="B15" s="326" t="s">
        <v>384</v>
      </c>
      <c r="C15" s="327">
        <v>180000</v>
      </c>
      <c r="D15" s="327"/>
      <c r="E15" s="327">
        <v>27000</v>
      </c>
      <c r="F15" s="327"/>
      <c r="G15" s="328">
        <f t="shared" si="0"/>
        <v>15</v>
      </c>
      <c r="H15" s="329"/>
      <c r="I15" s="327"/>
      <c r="J15" s="327"/>
      <c r="K15" s="330"/>
    </row>
    <row r="16" spans="1:11" s="331" customFormat="1" ht="17.25" customHeight="1">
      <c r="A16" s="325" t="s">
        <v>930</v>
      </c>
      <c r="B16" s="326" t="s">
        <v>385</v>
      </c>
      <c r="C16" s="327">
        <v>37480</v>
      </c>
      <c r="D16" s="327"/>
      <c r="E16" s="327">
        <v>6250</v>
      </c>
      <c r="F16" s="327"/>
      <c r="G16" s="328">
        <f t="shared" si="0"/>
        <v>16.67556029882604</v>
      </c>
      <c r="H16" s="329"/>
      <c r="I16" s="327"/>
      <c r="J16" s="327"/>
      <c r="K16" s="330"/>
    </row>
    <row r="17" spans="1:11" s="331" customFormat="1" ht="17.25" customHeight="1">
      <c r="A17" s="325" t="s">
        <v>933</v>
      </c>
      <c r="B17" s="326" t="s">
        <v>386</v>
      </c>
      <c r="C17" s="327"/>
      <c r="D17" s="327"/>
      <c r="E17" s="327">
        <v>5893</v>
      </c>
      <c r="F17" s="327"/>
      <c r="G17" s="328"/>
      <c r="H17" s="329"/>
      <c r="I17" s="327">
        <v>5893</v>
      </c>
      <c r="J17" s="327">
        <v>295</v>
      </c>
      <c r="K17" s="330" t="s">
        <v>387</v>
      </c>
    </row>
    <row r="18" spans="1:11" s="331" customFormat="1" ht="17.25" customHeight="1">
      <c r="A18" s="325" t="s">
        <v>936</v>
      </c>
      <c r="B18" s="326" t="s">
        <v>388</v>
      </c>
      <c r="C18" s="327">
        <v>45020</v>
      </c>
      <c r="D18" s="327"/>
      <c r="E18" s="327">
        <v>7650</v>
      </c>
      <c r="F18" s="327"/>
      <c r="G18" s="328">
        <f>E18/C18*100</f>
        <v>16.99244780097734</v>
      </c>
      <c r="H18" s="329"/>
      <c r="I18" s="327">
        <v>7650</v>
      </c>
      <c r="J18" s="327"/>
      <c r="K18" s="330"/>
    </row>
    <row r="19" spans="1:11" s="334" customFormat="1" ht="17.25" customHeight="1">
      <c r="A19" s="325"/>
      <c r="B19" s="332" t="s">
        <v>389</v>
      </c>
      <c r="C19" s="333">
        <f>SUM(C8:C18)</f>
        <v>4922632</v>
      </c>
      <c r="D19" s="333"/>
      <c r="E19" s="333">
        <f>SUM(E8:E18)</f>
        <v>116566</v>
      </c>
      <c r="F19" s="333"/>
      <c r="G19" s="328"/>
      <c r="H19" s="333"/>
      <c r="I19" s="333">
        <f>SUM(I8:I18)</f>
        <v>74887</v>
      </c>
      <c r="J19" s="333"/>
      <c r="K19" s="333"/>
    </row>
    <row r="20" spans="1:11" s="331" customFormat="1" ht="17.25" customHeight="1">
      <c r="A20" s="325" t="s">
        <v>962</v>
      </c>
      <c r="B20" s="326" t="s">
        <v>390</v>
      </c>
      <c r="C20" s="327">
        <v>308000</v>
      </c>
      <c r="D20" s="327"/>
      <c r="E20" s="327">
        <v>85000</v>
      </c>
      <c r="F20" s="327"/>
      <c r="G20" s="328">
        <f>E20/C20*100</f>
        <v>27.5974025974026</v>
      </c>
      <c r="H20" s="329"/>
      <c r="I20" s="327">
        <v>85000</v>
      </c>
      <c r="J20" s="327"/>
      <c r="K20" s="330" t="s">
        <v>387</v>
      </c>
    </row>
    <row r="21" spans="1:11" s="334" customFormat="1" ht="17.25" customHeight="1">
      <c r="A21" s="325"/>
      <c r="B21" s="332" t="s">
        <v>391</v>
      </c>
      <c r="C21" s="333">
        <f>SUM(C20)</f>
        <v>308000</v>
      </c>
      <c r="D21" s="333"/>
      <c r="E21" s="333">
        <f>SUM(E20)</f>
        <v>85000</v>
      </c>
      <c r="F21" s="333"/>
      <c r="G21" s="328"/>
      <c r="H21" s="333"/>
      <c r="I21" s="333">
        <f>SUM(I20)</f>
        <v>85000</v>
      </c>
      <c r="J21" s="333"/>
      <c r="K21" s="333"/>
    </row>
    <row r="22" spans="1:11" s="331" customFormat="1" ht="27" customHeight="1">
      <c r="A22" s="325" t="s">
        <v>965</v>
      </c>
      <c r="B22" s="326" t="s">
        <v>392</v>
      </c>
      <c r="C22" s="327">
        <v>21000</v>
      </c>
      <c r="D22" s="327"/>
      <c r="E22" s="327">
        <v>20800</v>
      </c>
      <c r="F22" s="327"/>
      <c r="G22" s="328">
        <f>E22/C22*100</f>
        <v>99.04761904761905</v>
      </c>
      <c r="H22" s="328"/>
      <c r="I22" s="327">
        <v>20800</v>
      </c>
      <c r="J22" s="327"/>
      <c r="K22" s="330"/>
    </row>
    <row r="23" spans="1:11" s="331" customFormat="1" ht="17.25" customHeight="1">
      <c r="A23" s="325" t="s">
        <v>968</v>
      </c>
      <c r="B23" s="326" t="s">
        <v>393</v>
      </c>
      <c r="C23" s="327">
        <v>187850</v>
      </c>
      <c r="D23" s="327"/>
      <c r="E23" s="327">
        <v>187750</v>
      </c>
      <c r="F23" s="327"/>
      <c r="G23" s="328">
        <f>E23/C23*100</f>
        <v>99.94676603673143</v>
      </c>
      <c r="H23" s="328"/>
      <c r="I23" s="327">
        <v>187750</v>
      </c>
      <c r="J23" s="327"/>
      <c r="K23" s="330"/>
    </row>
    <row r="24" spans="1:11" s="334" customFormat="1" ht="17.25" customHeight="1">
      <c r="A24" s="325"/>
      <c r="B24" s="332" t="s">
        <v>394</v>
      </c>
      <c r="C24" s="333">
        <f>SUM(C22:C23)</f>
        <v>208850</v>
      </c>
      <c r="D24" s="333"/>
      <c r="E24" s="333">
        <f>SUM(E22:E23)</f>
        <v>208550</v>
      </c>
      <c r="F24" s="333"/>
      <c r="G24" s="328"/>
      <c r="H24" s="333"/>
      <c r="I24" s="333">
        <f>SUM(I22:I23)</f>
        <v>208550</v>
      </c>
      <c r="J24" s="333"/>
      <c r="K24" s="333"/>
    </row>
    <row r="25" spans="1:11" s="331" customFormat="1" ht="17.25" customHeight="1">
      <c r="A25" s="325" t="s">
        <v>971</v>
      </c>
      <c r="B25" s="326" t="s">
        <v>395</v>
      </c>
      <c r="C25" s="335">
        <v>153460</v>
      </c>
      <c r="D25" s="335"/>
      <c r="E25" s="335">
        <v>153460</v>
      </c>
      <c r="F25" s="327"/>
      <c r="G25" s="328">
        <f aca="true" t="shared" si="1" ref="G25:G32">E25/C25*100</f>
        <v>100</v>
      </c>
      <c r="H25" s="329"/>
      <c r="I25" s="327">
        <v>157190</v>
      </c>
      <c r="J25" s="327"/>
      <c r="K25" s="330"/>
    </row>
    <row r="26" spans="1:11" s="331" customFormat="1" ht="17.25" customHeight="1">
      <c r="A26" s="325" t="s">
        <v>974</v>
      </c>
      <c r="B26" s="326" t="s">
        <v>396</v>
      </c>
      <c r="C26" s="335">
        <v>8500</v>
      </c>
      <c r="D26" s="335"/>
      <c r="E26" s="335">
        <v>8500</v>
      </c>
      <c r="F26" s="327"/>
      <c r="G26" s="328">
        <f t="shared" si="1"/>
        <v>100</v>
      </c>
      <c r="H26" s="328"/>
      <c r="I26" s="327">
        <v>9270</v>
      </c>
      <c r="J26" s="327"/>
      <c r="K26" s="330"/>
    </row>
    <row r="27" spans="1:11" s="331" customFormat="1" ht="17.25" customHeight="1">
      <c r="A27" s="325" t="s">
        <v>977</v>
      </c>
      <c r="B27" s="326" t="s">
        <v>397</v>
      </c>
      <c r="C27" s="327">
        <v>56760</v>
      </c>
      <c r="D27" s="327"/>
      <c r="E27" s="327">
        <v>56760</v>
      </c>
      <c r="F27" s="327"/>
      <c r="G27" s="328">
        <f t="shared" si="1"/>
        <v>100</v>
      </c>
      <c r="H27" s="328"/>
      <c r="I27" s="327">
        <v>56760</v>
      </c>
      <c r="J27" s="327"/>
      <c r="K27" s="330"/>
    </row>
    <row r="28" spans="1:11" s="331" customFormat="1" ht="17.25" customHeight="1">
      <c r="A28" s="325" t="s">
        <v>980</v>
      </c>
      <c r="B28" s="326" t="s">
        <v>398</v>
      </c>
      <c r="C28" s="327">
        <v>124260</v>
      </c>
      <c r="D28" s="327"/>
      <c r="E28" s="327">
        <v>124260</v>
      </c>
      <c r="F28" s="327"/>
      <c r="G28" s="328">
        <f t="shared" si="1"/>
        <v>100</v>
      </c>
      <c r="H28" s="329"/>
      <c r="I28" s="327">
        <v>124260</v>
      </c>
      <c r="J28" s="327"/>
      <c r="K28" s="330"/>
    </row>
    <row r="29" spans="1:11" s="331" customFormat="1" ht="17.25" customHeight="1">
      <c r="A29" s="325" t="s">
        <v>982</v>
      </c>
      <c r="B29" s="326" t="s">
        <v>399</v>
      </c>
      <c r="C29" s="327">
        <v>760680</v>
      </c>
      <c r="D29" s="327"/>
      <c r="E29" s="327">
        <v>760680</v>
      </c>
      <c r="F29" s="327"/>
      <c r="G29" s="328">
        <f t="shared" si="1"/>
        <v>100</v>
      </c>
      <c r="H29" s="329"/>
      <c r="I29" s="327">
        <v>759680</v>
      </c>
      <c r="J29" s="327">
        <v>75000</v>
      </c>
      <c r="K29" s="330"/>
    </row>
    <row r="30" spans="1:11" s="331" customFormat="1" ht="17.25" customHeight="1">
      <c r="A30" s="325" t="s">
        <v>985</v>
      </c>
      <c r="B30" s="326" t="s">
        <v>400</v>
      </c>
      <c r="C30" s="327">
        <v>15240</v>
      </c>
      <c r="D30" s="327"/>
      <c r="E30" s="327">
        <v>15240</v>
      </c>
      <c r="F30" s="327"/>
      <c r="G30" s="328">
        <f t="shared" si="1"/>
        <v>100</v>
      </c>
      <c r="H30" s="329"/>
      <c r="I30" s="327">
        <v>15240</v>
      </c>
      <c r="J30" s="327"/>
      <c r="K30" s="330"/>
    </row>
    <row r="31" spans="1:11" s="331" customFormat="1" ht="17.25" customHeight="1">
      <c r="A31" s="325" t="s">
        <v>988</v>
      </c>
      <c r="B31" s="326" t="s">
        <v>401</v>
      </c>
      <c r="C31" s="327">
        <v>14840</v>
      </c>
      <c r="D31" s="327"/>
      <c r="E31" s="327">
        <v>14840</v>
      </c>
      <c r="F31" s="327"/>
      <c r="G31" s="328">
        <f t="shared" si="1"/>
        <v>100</v>
      </c>
      <c r="H31" s="329"/>
      <c r="I31" s="327">
        <v>14840</v>
      </c>
      <c r="J31" s="327"/>
      <c r="K31" s="330"/>
    </row>
    <row r="32" spans="1:11" s="331" customFormat="1" ht="17.25" customHeight="1">
      <c r="A32" s="325" t="s">
        <v>990</v>
      </c>
      <c r="B32" s="326" t="s">
        <v>402</v>
      </c>
      <c r="C32" s="327">
        <v>15240</v>
      </c>
      <c r="D32" s="327"/>
      <c r="E32" s="336">
        <v>15240</v>
      </c>
      <c r="F32" s="327"/>
      <c r="G32" s="328">
        <f t="shared" si="1"/>
        <v>100</v>
      </c>
      <c r="H32" s="329"/>
      <c r="I32" s="331">
        <v>15240</v>
      </c>
      <c r="J32" s="327"/>
      <c r="K32" s="330"/>
    </row>
    <row r="33" spans="1:11" s="334" customFormat="1" ht="17.25" customHeight="1">
      <c r="A33" s="337"/>
      <c r="B33" s="332" t="s">
        <v>403</v>
      </c>
      <c r="C33" s="338">
        <f>SUM(C25:C32)</f>
        <v>1148980</v>
      </c>
      <c r="D33" s="338"/>
      <c r="E33" s="338">
        <f>SUM(E25:E32)</f>
        <v>1148980</v>
      </c>
      <c r="F33" s="333"/>
      <c r="G33" s="328"/>
      <c r="H33" s="339"/>
      <c r="I33" s="333">
        <f>SUM(I25:I32)</f>
        <v>1152480</v>
      </c>
      <c r="J33" s="333"/>
      <c r="K33" s="333"/>
    </row>
    <row r="34" spans="1:11" ht="7.5" customHeight="1" thickBot="1">
      <c r="A34" s="325"/>
      <c r="C34" s="340"/>
      <c r="D34" s="340"/>
      <c r="E34" s="340"/>
      <c r="F34" s="336"/>
      <c r="G34" s="341"/>
      <c r="H34" s="342"/>
      <c r="I34" s="336"/>
      <c r="J34" s="336"/>
      <c r="K34" s="341"/>
    </row>
    <row r="35" spans="1:11" ht="18" customHeight="1" thickBot="1">
      <c r="A35" s="343"/>
      <c r="B35" s="344" t="s">
        <v>837</v>
      </c>
      <c r="C35" s="345">
        <f>SUM(C19+C21+C24+C33)</f>
        <v>6588462</v>
      </c>
      <c r="D35" s="345"/>
      <c r="E35" s="345">
        <f>SUM(E19+E21+E24+E33)</f>
        <v>1559096</v>
      </c>
      <c r="F35" s="346"/>
      <c r="G35" s="346"/>
      <c r="H35" s="346"/>
      <c r="I35" s="346">
        <f>SUM(I19+I21+I24+I33)</f>
        <v>1520917</v>
      </c>
      <c r="J35" s="346">
        <f>SUM(J8:J33)</f>
        <v>75295</v>
      </c>
      <c r="K35" s="346"/>
    </row>
    <row r="37" ht="12.75">
      <c r="A37" s="310"/>
    </row>
  </sheetData>
  <mergeCells count="9">
    <mergeCell ref="A3:K3"/>
    <mergeCell ref="C5:D5"/>
    <mergeCell ref="E5:F5"/>
    <mergeCell ref="G5:H5"/>
    <mergeCell ref="A5:A6"/>
    <mergeCell ref="K5:K6"/>
    <mergeCell ref="J5:J6"/>
    <mergeCell ref="I5:I6"/>
    <mergeCell ref="B5:B6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1:G78"/>
  <sheetViews>
    <sheetView zoomScale="75" zoomScaleNormal="75" workbookViewId="0" topLeftCell="C55">
      <selection activeCell="I67" sqref="I67"/>
    </sheetView>
  </sheetViews>
  <sheetFormatPr defaultColWidth="9.33203125" defaultRowHeight="12.75"/>
  <cols>
    <col min="1" max="1" width="56.66015625" style="354" customWidth="1"/>
    <col min="2" max="3" width="10.66015625" style="355" customWidth="1"/>
    <col min="4" max="4" width="1.66796875" style="354" customWidth="1"/>
    <col min="5" max="5" width="59.5" style="354" customWidth="1"/>
    <col min="6" max="7" width="10.66015625" style="355" customWidth="1"/>
    <col min="8" max="16384" width="10.66015625" style="354" customWidth="1"/>
  </cols>
  <sheetData>
    <row r="1" spans="1:7" s="352" customFormat="1" ht="12.75">
      <c r="A1" s="347" t="s">
        <v>894</v>
      </c>
      <c r="B1" s="348"/>
      <c r="C1" s="348"/>
      <c r="D1" s="349"/>
      <c r="E1" s="349"/>
      <c r="F1" s="350"/>
      <c r="G1" s="351" t="s">
        <v>406</v>
      </c>
    </row>
    <row r="2" spans="1:7" ht="9.75" customHeight="1">
      <c r="A2" s="353"/>
      <c r="B2" s="353"/>
      <c r="C2" s="353"/>
      <c r="D2" s="353"/>
      <c r="E2" s="353"/>
      <c r="F2" s="353"/>
      <c r="G2" s="353"/>
    </row>
    <row r="3" ht="21.75" customHeight="1"/>
    <row r="4" spans="3:7" ht="13.5" thickBot="1">
      <c r="C4" s="356" t="s">
        <v>814</v>
      </c>
      <c r="G4" s="357" t="s">
        <v>814</v>
      </c>
    </row>
    <row r="5" spans="1:7" ht="16.5" customHeight="1" thickBot="1">
      <c r="A5" s="358" t="s">
        <v>407</v>
      </c>
      <c r="B5" s="359" t="s">
        <v>408</v>
      </c>
      <c r="C5" s="359" t="s">
        <v>409</v>
      </c>
      <c r="D5" s="360"/>
      <c r="E5" s="358" t="s">
        <v>410</v>
      </c>
      <c r="F5" s="359" t="s">
        <v>408</v>
      </c>
      <c r="G5" s="359" t="s">
        <v>409</v>
      </c>
    </row>
    <row r="6" spans="1:7" ht="13.5" thickBot="1">
      <c r="A6" s="358"/>
      <c r="B6" s="361" t="s">
        <v>411</v>
      </c>
      <c r="C6" s="361"/>
      <c r="D6" s="362"/>
      <c r="E6" s="358"/>
      <c r="F6" s="361" t="s">
        <v>411</v>
      </c>
      <c r="G6" s="361"/>
    </row>
    <row r="7" spans="1:7" ht="13.5" thickBot="1">
      <c r="A7" s="363">
        <v>1</v>
      </c>
      <c r="B7" s="359">
        <v>3</v>
      </c>
      <c r="C7" s="359">
        <v>4</v>
      </c>
      <c r="D7" s="364"/>
      <c r="E7" s="363">
        <v>1</v>
      </c>
      <c r="F7" s="359">
        <v>3</v>
      </c>
      <c r="G7" s="359">
        <v>4</v>
      </c>
    </row>
    <row r="8" spans="1:7" s="367" customFormat="1" ht="6" customHeight="1">
      <c r="A8" s="365"/>
      <c r="B8" s="366"/>
      <c r="C8" s="366"/>
      <c r="D8" s="364"/>
      <c r="E8" s="365"/>
      <c r="F8" s="366"/>
      <c r="G8" s="366"/>
    </row>
    <row r="9" spans="1:7" ht="15" customHeight="1">
      <c r="A9" s="367" t="s">
        <v>412</v>
      </c>
      <c r="B9" s="368"/>
      <c r="C9" s="368"/>
      <c r="D9" s="369"/>
      <c r="E9" s="367" t="s">
        <v>413</v>
      </c>
      <c r="F9" s="368">
        <v>1142347</v>
      </c>
      <c r="G9" s="368">
        <v>1142347</v>
      </c>
    </row>
    <row r="10" spans="1:7" ht="15" customHeight="1">
      <c r="A10" s="367" t="s">
        <v>414</v>
      </c>
      <c r="B10" s="368"/>
      <c r="C10" s="368"/>
      <c r="D10" s="369"/>
      <c r="E10" s="367" t="s">
        <v>415</v>
      </c>
      <c r="F10" s="368">
        <v>2365196</v>
      </c>
      <c r="G10" s="368">
        <v>2748595</v>
      </c>
    </row>
    <row r="11" spans="1:7" ht="15" customHeight="1" thickBot="1">
      <c r="A11" s="370" t="s">
        <v>416</v>
      </c>
      <c r="B11" s="371">
        <v>8782</v>
      </c>
      <c r="C11" s="371">
        <v>3341</v>
      </c>
      <c r="D11" s="369"/>
      <c r="E11" s="367" t="s">
        <v>417</v>
      </c>
      <c r="F11" s="368"/>
      <c r="G11" s="368"/>
    </row>
    <row r="12" spans="1:7" ht="15" customHeight="1" thickBot="1">
      <c r="A12" s="370" t="s">
        <v>418</v>
      </c>
      <c r="B12" s="371">
        <v>27012</v>
      </c>
      <c r="C12" s="371">
        <v>31232</v>
      </c>
      <c r="D12" s="369"/>
      <c r="E12" s="372" t="s">
        <v>419</v>
      </c>
      <c r="F12" s="373">
        <f>SUM(F9:F11)</f>
        <v>3507543</v>
      </c>
      <c r="G12" s="373">
        <f>SUM(G9:G11)</f>
        <v>3890942</v>
      </c>
    </row>
    <row r="13" spans="1:7" ht="15" customHeight="1">
      <c r="A13" s="374" t="s">
        <v>420</v>
      </c>
      <c r="B13" s="371"/>
      <c r="C13" s="371"/>
      <c r="D13" s="369"/>
      <c r="E13" s="375"/>
      <c r="F13" s="371"/>
      <c r="G13" s="371"/>
    </row>
    <row r="14" spans="1:7" ht="15" customHeight="1">
      <c r="A14" s="376" t="s">
        <v>421</v>
      </c>
      <c r="B14" s="377"/>
      <c r="C14" s="378"/>
      <c r="D14" s="369"/>
      <c r="E14" s="379" t="s">
        <v>422</v>
      </c>
      <c r="F14" s="368">
        <v>97395</v>
      </c>
      <c r="G14" s="368">
        <v>159489</v>
      </c>
    </row>
    <row r="15" spans="1:7" ht="15" customHeight="1">
      <c r="A15" s="380" t="s">
        <v>423</v>
      </c>
      <c r="B15" s="381">
        <f>SUM(B9:B14)</f>
        <v>35794</v>
      </c>
      <c r="C15" s="381">
        <f>SUM(C9:C14)</f>
        <v>34573</v>
      </c>
      <c r="D15" s="369"/>
      <c r="E15" s="379" t="s">
        <v>424</v>
      </c>
      <c r="F15" s="368">
        <v>97395</v>
      </c>
      <c r="G15" s="368">
        <v>159489</v>
      </c>
    </row>
    <row r="16" spans="1:7" ht="15" customHeight="1">
      <c r="A16" s="382"/>
      <c r="B16" s="383"/>
      <c r="C16" s="383"/>
      <c r="D16" s="369"/>
      <c r="E16" s="379" t="s">
        <v>425</v>
      </c>
      <c r="F16" s="368"/>
      <c r="G16" s="368"/>
    </row>
    <row r="17" spans="1:7" ht="15" customHeight="1">
      <c r="A17" s="370" t="s">
        <v>426</v>
      </c>
      <c r="B17" s="371">
        <v>3087406</v>
      </c>
      <c r="C17" s="371">
        <v>3338143</v>
      </c>
      <c r="D17" s="369"/>
      <c r="E17" s="367" t="s">
        <v>427</v>
      </c>
      <c r="F17" s="368">
        <v>5172</v>
      </c>
      <c r="G17" s="368">
        <v>2595</v>
      </c>
    </row>
    <row r="18" spans="1:7" ht="15" customHeight="1">
      <c r="A18" s="374" t="s">
        <v>428</v>
      </c>
      <c r="B18" s="371">
        <v>318846</v>
      </c>
      <c r="C18" s="371">
        <v>378875</v>
      </c>
      <c r="D18" s="369"/>
      <c r="E18" s="367" t="s">
        <v>429</v>
      </c>
      <c r="F18" s="368"/>
      <c r="G18" s="368"/>
    </row>
    <row r="19" spans="1:7" ht="15" customHeight="1">
      <c r="A19" s="374" t="s">
        <v>430</v>
      </c>
      <c r="B19" s="371">
        <v>37078</v>
      </c>
      <c r="C19" s="371">
        <v>138777</v>
      </c>
      <c r="D19" s="369"/>
      <c r="E19" s="367" t="s">
        <v>431</v>
      </c>
      <c r="F19" s="368"/>
      <c r="G19" s="368"/>
    </row>
    <row r="20" spans="1:7" ht="15" customHeight="1">
      <c r="A20" s="374" t="s">
        <v>432</v>
      </c>
      <c r="B20" s="371"/>
      <c r="C20" s="371"/>
      <c r="D20" s="384"/>
      <c r="E20" s="367" t="s">
        <v>433</v>
      </c>
      <c r="F20" s="368"/>
      <c r="G20" s="368"/>
    </row>
    <row r="21" spans="1:7" ht="15" customHeight="1">
      <c r="A21" s="374" t="s">
        <v>434</v>
      </c>
      <c r="B21" s="371">
        <v>24999</v>
      </c>
      <c r="C21" s="371">
        <v>25684</v>
      </c>
      <c r="D21" s="384"/>
      <c r="E21" s="385" t="s">
        <v>435</v>
      </c>
      <c r="F21" s="386">
        <f>SUM(F17:F20)+F14</f>
        <v>102567</v>
      </c>
      <c r="G21" s="386">
        <f>SUM(G17:G20)+G14</f>
        <v>162084</v>
      </c>
    </row>
    <row r="22" spans="1:7" ht="15" customHeight="1">
      <c r="A22" s="374" t="s">
        <v>436</v>
      </c>
      <c r="B22" s="371">
        <v>146</v>
      </c>
      <c r="C22" s="371">
        <v>130</v>
      </c>
      <c r="D22" s="384"/>
      <c r="E22" s="385"/>
      <c r="F22" s="386"/>
      <c r="G22" s="386"/>
    </row>
    <row r="23" spans="1:7" ht="15" customHeight="1">
      <c r="A23" s="374" t="s">
        <v>437</v>
      </c>
      <c r="B23" s="371"/>
      <c r="C23" s="371"/>
      <c r="D23" s="384"/>
      <c r="E23" s="387"/>
      <c r="F23" s="371"/>
      <c r="G23" s="371"/>
    </row>
    <row r="24" spans="1:7" ht="15" customHeight="1">
      <c r="A24" s="380" t="s">
        <v>438</v>
      </c>
      <c r="B24" s="381">
        <f>SUM(B17:B23)</f>
        <v>3468475</v>
      </c>
      <c r="C24" s="381">
        <f>SUM(C17:C23)</f>
        <v>3881609</v>
      </c>
      <c r="D24" s="384"/>
      <c r="E24" s="379" t="s">
        <v>439</v>
      </c>
      <c r="F24" s="368">
        <v>30264</v>
      </c>
      <c r="G24" s="368">
        <v>24724</v>
      </c>
    </row>
    <row r="25" spans="1:7" ht="15" customHeight="1">
      <c r="A25" s="382"/>
      <c r="B25" s="383"/>
      <c r="C25" s="383"/>
      <c r="D25" s="384"/>
      <c r="E25" s="379" t="s">
        <v>440</v>
      </c>
      <c r="F25" s="368">
        <v>30264</v>
      </c>
      <c r="G25" s="368">
        <v>24724</v>
      </c>
    </row>
    <row r="26" spans="1:7" ht="15" customHeight="1">
      <c r="A26" s="370" t="s">
        <v>441</v>
      </c>
      <c r="B26" s="371"/>
      <c r="C26" s="371"/>
      <c r="D26" s="369"/>
      <c r="E26" s="379" t="s">
        <v>442</v>
      </c>
      <c r="F26" s="368"/>
      <c r="G26" s="368"/>
    </row>
    <row r="27" spans="1:7" ht="15" customHeight="1">
      <c r="A27" s="370" t="s">
        <v>443</v>
      </c>
      <c r="B27" s="371"/>
      <c r="C27" s="371"/>
      <c r="D27" s="369"/>
      <c r="E27" s="379" t="s">
        <v>444</v>
      </c>
      <c r="F27" s="368"/>
      <c r="G27" s="368"/>
    </row>
    <row r="28" spans="1:7" ht="15" customHeight="1">
      <c r="A28" s="370" t="s">
        <v>445</v>
      </c>
      <c r="B28" s="371">
        <v>97</v>
      </c>
      <c r="C28" s="371">
        <v>4</v>
      </c>
      <c r="D28" s="369"/>
      <c r="E28" s="379" t="s">
        <v>446</v>
      </c>
      <c r="F28" s="368"/>
      <c r="G28" s="368"/>
    </row>
    <row r="29" spans="1:7" ht="15" customHeight="1">
      <c r="A29" s="370" t="s">
        <v>447</v>
      </c>
      <c r="B29" s="371"/>
      <c r="C29" s="371"/>
      <c r="D29" s="369"/>
      <c r="E29" s="379" t="s">
        <v>448</v>
      </c>
      <c r="F29" s="368"/>
      <c r="G29" s="368"/>
    </row>
    <row r="30" spans="1:7" ht="15" customHeight="1">
      <c r="A30" s="370" t="s">
        <v>449</v>
      </c>
      <c r="B30" s="371"/>
      <c r="C30" s="371"/>
      <c r="D30" s="369"/>
      <c r="E30" s="388" t="s">
        <v>450</v>
      </c>
      <c r="F30" s="381">
        <f>SUM(F27:F29)+F24</f>
        <v>30264</v>
      </c>
      <c r="G30" s="381">
        <f>SUM(G27:G29)+G24</f>
        <v>24724</v>
      </c>
    </row>
    <row r="31" spans="1:7" ht="15" customHeight="1" thickBot="1">
      <c r="A31" s="370" t="s">
        <v>451</v>
      </c>
      <c r="B31" s="371"/>
      <c r="C31" s="371"/>
      <c r="D31" s="369"/>
      <c r="E31" s="389"/>
      <c r="F31" s="383"/>
      <c r="G31" s="383"/>
    </row>
    <row r="32" spans="1:7" ht="15" customHeight="1" thickBot="1">
      <c r="A32" s="380" t="s">
        <v>452</v>
      </c>
      <c r="B32" s="381">
        <f>SUM(B26:B31)</f>
        <v>97</v>
      </c>
      <c r="C32" s="381">
        <f>SUM(C26:C31)</f>
        <v>4</v>
      </c>
      <c r="D32" s="369"/>
      <c r="E32" s="372" t="s">
        <v>453</v>
      </c>
      <c r="F32" s="373">
        <f>F30+F21</f>
        <v>132831</v>
      </c>
      <c r="G32" s="373">
        <f>G30+G21</f>
        <v>186808</v>
      </c>
    </row>
    <row r="33" spans="1:7" ht="11.25" customHeight="1">
      <c r="A33" s="390"/>
      <c r="B33" s="371"/>
      <c r="C33" s="371"/>
      <c r="D33" s="369"/>
      <c r="E33" s="367"/>
      <c r="F33" s="368"/>
      <c r="G33" s="368"/>
    </row>
    <row r="34" spans="1:7" ht="15" customHeight="1">
      <c r="A34" s="354" t="s">
        <v>454</v>
      </c>
      <c r="B34" s="371">
        <v>3846</v>
      </c>
      <c r="C34" s="371">
        <v>2559</v>
      </c>
      <c r="D34" s="369"/>
      <c r="E34" s="367" t="s">
        <v>455</v>
      </c>
      <c r="F34" s="368"/>
      <c r="G34" s="368"/>
    </row>
    <row r="35" spans="1:7" ht="15" customHeight="1">
      <c r="A35" s="391" t="s">
        <v>456</v>
      </c>
      <c r="B35" s="377"/>
      <c r="C35" s="377"/>
      <c r="D35" s="384"/>
      <c r="E35" s="379" t="s">
        <v>457</v>
      </c>
      <c r="F35" s="368"/>
      <c r="G35" s="368"/>
    </row>
    <row r="36" spans="1:7" ht="15" customHeight="1">
      <c r="A36" s="374" t="s">
        <v>458</v>
      </c>
      <c r="B36" s="392"/>
      <c r="C36" s="392"/>
      <c r="D36" s="384"/>
      <c r="E36" s="379" t="s">
        <v>459</v>
      </c>
      <c r="F36" s="368"/>
      <c r="G36" s="368"/>
    </row>
    <row r="37" spans="1:7" ht="15" customHeight="1">
      <c r="A37" s="374" t="s">
        <v>460</v>
      </c>
      <c r="B37" s="392"/>
      <c r="C37" s="392"/>
      <c r="D37" s="369"/>
      <c r="E37" s="379" t="s">
        <v>461</v>
      </c>
      <c r="F37" s="368">
        <v>1550</v>
      </c>
      <c r="G37" s="368">
        <v>988</v>
      </c>
    </row>
    <row r="38" spans="1:7" ht="4.5" customHeight="1">
      <c r="A38" s="374"/>
      <c r="B38" s="371"/>
      <c r="C38" s="371"/>
      <c r="D38" s="369"/>
      <c r="E38" s="379"/>
      <c r="F38" s="368"/>
      <c r="G38" s="368"/>
    </row>
    <row r="39" spans="1:7" ht="27" customHeight="1">
      <c r="A39" s="393" t="s">
        <v>462</v>
      </c>
      <c r="B39" s="381">
        <f>SUM(B34:B37)</f>
        <v>3846</v>
      </c>
      <c r="C39" s="381">
        <f>SUM(C34:C37)</f>
        <v>2559</v>
      </c>
      <c r="D39" s="369"/>
      <c r="E39" s="379"/>
      <c r="F39" s="368"/>
      <c r="G39" s="368"/>
    </row>
    <row r="40" spans="1:7" ht="5.25" customHeight="1" thickBot="1">
      <c r="A40" s="374"/>
      <c r="B40" s="394"/>
      <c r="C40" s="394"/>
      <c r="D40" s="369"/>
      <c r="E40" s="379"/>
      <c r="F40" s="368"/>
      <c r="G40" s="368"/>
    </row>
    <row r="41" spans="1:7" s="367" customFormat="1" ht="15" customHeight="1" thickBot="1">
      <c r="A41" s="395" t="s">
        <v>463</v>
      </c>
      <c r="B41" s="373">
        <f>B34+B32+B24+B15</f>
        <v>3508212</v>
      </c>
      <c r="C41" s="373">
        <f>C34+C32+C24+C15</f>
        <v>3918745</v>
      </c>
      <c r="D41" s="369"/>
      <c r="E41" s="388" t="s">
        <v>464</v>
      </c>
      <c r="F41" s="381">
        <f>SUM(F34:F37)</f>
        <v>1550</v>
      </c>
      <c r="G41" s="381">
        <f>SUM(G34:G37)</f>
        <v>988</v>
      </c>
    </row>
    <row r="42" spans="1:7" ht="7.5" customHeight="1">
      <c r="A42" s="390"/>
      <c r="B42" s="371"/>
      <c r="C42" s="371"/>
      <c r="D42" s="369"/>
      <c r="E42" s="387"/>
      <c r="F42" s="371"/>
      <c r="G42" s="371"/>
    </row>
    <row r="43" spans="1:7" ht="15" customHeight="1">
      <c r="A43" s="370" t="s">
        <v>465</v>
      </c>
      <c r="B43" s="371">
        <v>16546</v>
      </c>
      <c r="C43" s="371">
        <v>18545</v>
      </c>
      <c r="D43" s="369"/>
      <c r="E43" s="379" t="s">
        <v>466</v>
      </c>
      <c r="F43" s="368"/>
      <c r="G43" s="368"/>
    </row>
    <row r="44" spans="1:7" ht="15" customHeight="1">
      <c r="A44" s="374" t="s">
        <v>467</v>
      </c>
      <c r="B44" s="371"/>
      <c r="C44" s="371"/>
      <c r="D44" s="369"/>
      <c r="E44" s="379" t="s">
        <v>468</v>
      </c>
      <c r="F44" s="368"/>
      <c r="G44" s="368"/>
    </row>
    <row r="45" spans="1:7" ht="15" customHeight="1">
      <c r="A45" s="370" t="s">
        <v>469</v>
      </c>
      <c r="B45" s="371"/>
      <c r="C45" s="371"/>
      <c r="D45" s="369"/>
      <c r="E45" s="379" t="s">
        <v>470</v>
      </c>
      <c r="F45" s="368">
        <v>28121</v>
      </c>
      <c r="G45" s="368">
        <v>52832</v>
      </c>
    </row>
    <row r="46" spans="1:7" ht="15" customHeight="1">
      <c r="A46" s="374" t="s">
        <v>471</v>
      </c>
      <c r="B46" s="371">
        <v>4182</v>
      </c>
      <c r="C46" s="371">
        <v>3875</v>
      </c>
      <c r="D46" s="369"/>
      <c r="E46" s="379" t="s">
        <v>472</v>
      </c>
      <c r="F46" s="368">
        <v>24784</v>
      </c>
      <c r="G46" s="368">
        <v>46709</v>
      </c>
    </row>
    <row r="47" spans="1:7" ht="15" customHeight="1">
      <c r="A47" s="391" t="s">
        <v>473</v>
      </c>
      <c r="B47" s="371">
        <v>709</v>
      </c>
      <c r="C47" s="371">
        <v>573</v>
      </c>
      <c r="D47" s="369"/>
      <c r="E47" s="379" t="s">
        <v>474</v>
      </c>
      <c r="F47" s="368">
        <v>3337</v>
      </c>
      <c r="G47" s="368">
        <v>6123</v>
      </c>
    </row>
    <row r="48" spans="1:7" ht="15" customHeight="1">
      <c r="A48" s="374" t="s">
        <v>475</v>
      </c>
      <c r="B48" s="371"/>
      <c r="C48" s="371"/>
      <c r="D48" s="384"/>
      <c r="E48" s="379" t="s">
        <v>476</v>
      </c>
      <c r="F48" s="368">
        <v>1627</v>
      </c>
      <c r="G48" s="368">
        <v>584</v>
      </c>
    </row>
    <row r="49" spans="1:7" ht="15" customHeight="1">
      <c r="A49" s="380" t="s">
        <v>477</v>
      </c>
      <c r="B49" s="381">
        <f>SUM(B43:B48)</f>
        <v>21437</v>
      </c>
      <c r="C49" s="381">
        <f>SUM(C43:C48)</f>
        <v>22993</v>
      </c>
      <c r="D49" s="384"/>
      <c r="E49" s="379" t="s">
        <v>478</v>
      </c>
      <c r="F49" s="368"/>
      <c r="G49" s="368"/>
    </row>
    <row r="50" spans="1:7" ht="15" customHeight="1">
      <c r="A50" s="382"/>
      <c r="B50" s="383"/>
      <c r="C50" s="383"/>
      <c r="D50" s="369"/>
      <c r="E50" s="379" t="s">
        <v>479</v>
      </c>
      <c r="F50" s="368"/>
      <c r="G50" s="368"/>
    </row>
    <row r="51" spans="1:7" ht="15" customHeight="1">
      <c r="A51" s="374" t="s">
        <v>480</v>
      </c>
      <c r="B51" s="371">
        <v>6262</v>
      </c>
      <c r="C51" s="371">
        <v>3211</v>
      </c>
      <c r="D51" s="369"/>
      <c r="E51" s="379" t="s">
        <v>481</v>
      </c>
      <c r="F51" s="368"/>
      <c r="G51" s="368"/>
    </row>
    <row r="52" spans="1:7" ht="15" customHeight="1">
      <c r="A52" s="370" t="s">
        <v>482</v>
      </c>
      <c r="B52" s="371">
        <v>1270</v>
      </c>
      <c r="C52" s="371">
        <v>59</v>
      </c>
      <c r="D52" s="369"/>
      <c r="E52" s="396" t="s">
        <v>483</v>
      </c>
      <c r="F52" s="397"/>
      <c r="G52" s="368"/>
    </row>
    <row r="53" spans="1:7" ht="15" customHeight="1">
      <c r="A53" s="370" t="s">
        <v>484</v>
      </c>
      <c r="B53" s="371"/>
      <c r="C53" s="371"/>
      <c r="D53" s="369"/>
      <c r="E53" s="396" t="s">
        <v>485</v>
      </c>
      <c r="F53" s="397"/>
      <c r="G53" s="368"/>
    </row>
    <row r="54" spans="1:7" ht="15" customHeight="1">
      <c r="A54" s="374" t="s">
        <v>486</v>
      </c>
      <c r="B54" s="371">
        <v>1660</v>
      </c>
      <c r="C54" s="371">
        <v>338</v>
      </c>
      <c r="D54" s="384"/>
      <c r="E54" s="379" t="s">
        <v>487</v>
      </c>
      <c r="F54" s="368"/>
      <c r="G54" s="368"/>
    </row>
    <row r="55" spans="1:7" ht="15" customHeight="1">
      <c r="A55" s="374" t="s">
        <v>488</v>
      </c>
      <c r="B55" s="371">
        <v>5</v>
      </c>
      <c r="C55" s="371"/>
      <c r="D55" s="384"/>
      <c r="E55" s="379" t="s">
        <v>489</v>
      </c>
      <c r="F55" s="368"/>
      <c r="G55" s="368"/>
    </row>
    <row r="56" spans="1:7" ht="15" customHeight="1">
      <c r="A56" s="374" t="s">
        <v>490</v>
      </c>
      <c r="B56" s="371"/>
      <c r="C56" s="371"/>
      <c r="D56" s="384"/>
      <c r="E56" s="379" t="s">
        <v>491</v>
      </c>
      <c r="F56" s="368"/>
      <c r="G56" s="368"/>
    </row>
    <row r="57" spans="1:7" ht="15" customHeight="1">
      <c r="A57" s="380" t="s">
        <v>492</v>
      </c>
      <c r="B57" s="381">
        <f>SUM(B51:B54)</f>
        <v>9192</v>
      </c>
      <c r="C57" s="381">
        <f>SUM(C51:C54)</f>
        <v>3608</v>
      </c>
      <c r="D57" s="384"/>
      <c r="E57" s="379" t="s">
        <v>493</v>
      </c>
      <c r="F57" s="368"/>
      <c r="G57" s="368"/>
    </row>
    <row r="58" spans="1:7" ht="15" customHeight="1">
      <c r="A58" s="382"/>
      <c r="B58" s="371"/>
      <c r="C58" s="371"/>
      <c r="D58" s="384"/>
      <c r="E58" s="379" t="s">
        <v>494</v>
      </c>
      <c r="F58" s="368"/>
      <c r="G58" s="368"/>
    </row>
    <row r="59" spans="1:7" ht="15" customHeight="1">
      <c r="A59" s="370" t="s">
        <v>495</v>
      </c>
      <c r="B59" s="371"/>
      <c r="C59" s="371"/>
      <c r="D59" s="369"/>
      <c r="E59" s="379" t="s">
        <v>496</v>
      </c>
      <c r="F59" s="368"/>
      <c r="G59" s="368"/>
    </row>
    <row r="60" spans="1:7" ht="15" customHeight="1">
      <c r="A60" s="374" t="s">
        <v>497</v>
      </c>
      <c r="D60" s="369"/>
      <c r="E60" s="379" t="s">
        <v>498</v>
      </c>
      <c r="F60" s="368">
        <v>1627</v>
      </c>
      <c r="G60" s="368">
        <v>540</v>
      </c>
    </row>
    <row r="61" spans="1:7" ht="15" customHeight="1">
      <c r="A61" s="380" t="s">
        <v>499</v>
      </c>
      <c r="B61" s="398"/>
      <c r="C61" s="398"/>
      <c r="D61" s="369"/>
      <c r="E61" s="379" t="s">
        <v>500</v>
      </c>
      <c r="F61" s="368"/>
      <c r="G61" s="368"/>
    </row>
    <row r="62" spans="1:7" ht="15" customHeight="1">
      <c r="A62" s="382"/>
      <c r="B62" s="383"/>
      <c r="C62" s="383"/>
      <c r="D62" s="369"/>
      <c r="E62" s="379" t="s">
        <v>501</v>
      </c>
      <c r="F62" s="368"/>
      <c r="G62" s="368">
        <v>44</v>
      </c>
    </row>
    <row r="63" spans="1:7" ht="15" customHeight="1">
      <c r="A63" s="370" t="s">
        <v>502</v>
      </c>
      <c r="B63" s="371">
        <v>1409</v>
      </c>
      <c r="C63" s="371">
        <v>1308</v>
      </c>
      <c r="D63" s="369"/>
      <c r="E63" s="388" t="s">
        <v>503</v>
      </c>
      <c r="F63" s="399">
        <f>SUM(F43:F45)+F48</f>
        <v>29748</v>
      </c>
      <c r="G63" s="399">
        <f>SUM(G43:G45)+G48</f>
        <v>53416</v>
      </c>
    </row>
    <row r="64" spans="1:7" ht="15" customHeight="1">
      <c r="A64" s="370" t="s">
        <v>504</v>
      </c>
      <c r="B64" s="371"/>
      <c r="C64" s="371">
        <v>162479</v>
      </c>
      <c r="D64" s="369"/>
      <c r="F64" s="368"/>
      <c r="G64" s="368"/>
    </row>
    <row r="65" spans="1:7" ht="15" customHeight="1">
      <c r="A65" s="370" t="s">
        <v>505</v>
      </c>
      <c r="B65" s="371"/>
      <c r="C65" s="371"/>
      <c r="D65" s="369"/>
      <c r="E65" s="379" t="s">
        <v>506</v>
      </c>
      <c r="F65" s="368">
        <v>98753</v>
      </c>
      <c r="G65" s="368">
        <v>724</v>
      </c>
    </row>
    <row r="66" spans="1:7" ht="15" customHeight="1">
      <c r="A66" s="370" t="s">
        <v>507</v>
      </c>
      <c r="B66" s="371">
        <v>8172</v>
      </c>
      <c r="C66" s="371">
        <v>8452</v>
      </c>
      <c r="D66" s="369"/>
      <c r="E66" s="379" t="s">
        <v>508</v>
      </c>
      <c r="F66" s="368">
        <v>18032</v>
      </c>
      <c r="G66" s="368">
        <v>1068</v>
      </c>
    </row>
    <row r="67" spans="1:7" ht="15" customHeight="1">
      <c r="A67" s="380" t="s">
        <v>509</v>
      </c>
      <c r="B67" s="381">
        <f>SUM(B63:B66)</f>
        <v>9581</v>
      </c>
      <c r="C67" s="381">
        <f>SUM(C63:C66)</f>
        <v>172239</v>
      </c>
      <c r="D67" s="369"/>
      <c r="E67" s="379" t="s">
        <v>510</v>
      </c>
      <c r="F67" s="368"/>
      <c r="G67" s="368"/>
    </row>
    <row r="68" spans="1:7" ht="15" customHeight="1">
      <c r="A68" s="382"/>
      <c r="B68" s="383"/>
      <c r="C68" s="383"/>
      <c r="D68" s="369"/>
      <c r="E68" s="379" t="s">
        <v>511</v>
      </c>
      <c r="F68" s="368">
        <v>8172</v>
      </c>
      <c r="G68" s="368">
        <v>8452</v>
      </c>
    </row>
    <row r="69" spans="1:7" ht="15" customHeight="1">
      <c r="A69" s="370" t="s">
        <v>512</v>
      </c>
      <c r="B69" s="371">
        <v>1301</v>
      </c>
      <c r="C69" s="371">
        <v>1040</v>
      </c>
      <c r="D69" s="369"/>
      <c r="E69" s="367" t="s">
        <v>513</v>
      </c>
      <c r="F69" s="368"/>
      <c r="G69" s="368"/>
    </row>
    <row r="70" spans="1:7" ht="15" customHeight="1">
      <c r="A70" s="370" t="s">
        <v>514</v>
      </c>
      <c r="B70" s="371">
        <v>129179</v>
      </c>
      <c r="C70" s="371">
        <v>23773</v>
      </c>
      <c r="D70" s="384"/>
      <c r="E70" s="379" t="s">
        <v>515</v>
      </c>
      <c r="F70" s="368"/>
      <c r="G70" s="368"/>
    </row>
    <row r="71" spans="1:7" ht="15" customHeight="1">
      <c r="A71" s="370" t="s">
        <v>516</v>
      </c>
      <c r="B71" s="371">
        <v>117727</v>
      </c>
      <c r="C71" s="371"/>
      <c r="D71" s="384"/>
      <c r="E71" s="388" t="s">
        <v>517</v>
      </c>
      <c r="F71" s="381">
        <f>SUM(F65:F68)</f>
        <v>124957</v>
      </c>
      <c r="G71" s="381">
        <f>SUM(G65:G68)</f>
        <v>10244</v>
      </c>
    </row>
    <row r="72" spans="1:7" ht="15" customHeight="1" thickBot="1">
      <c r="A72" s="370" t="s">
        <v>518</v>
      </c>
      <c r="B72" s="371"/>
      <c r="C72" s="371"/>
      <c r="D72" s="384"/>
      <c r="E72" s="389"/>
      <c r="F72" s="383"/>
      <c r="G72" s="383"/>
    </row>
    <row r="73" spans="1:7" ht="15" customHeight="1" thickBot="1">
      <c r="A73" s="400" t="s">
        <v>519</v>
      </c>
      <c r="B73" s="381">
        <f>SUM(B69:B72)</f>
        <v>248207</v>
      </c>
      <c r="C73" s="381">
        <f>SUM(C69:C72)</f>
        <v>24813</v>
      </c>
      <c r="D73" s="384"/>
      <c r="E73" s="372" t="s">
        <v>520</v>
      </c>
      <c r="F73" s="373">
        <f>F71+F63+F41</f>
        <v>156255</v>
      </c>
      <c r="G73" s="373">
        <f>G71+G63+G41</f>
        <v>64648</v>
      </c>
    </row>
    <row r="74" spans="1:7" ht="15" customHeight="1" thickBot="1">
      <c r="A74" s="401"/>
      <c r="B74" s="383"/>
      <c r="C74" s="383"/>
      <c r="D74" s="369"/>
      <c r="E74" s="367"/>
      <c r="F74" s="368"/>
      <c r="G74" s="368"/>
    </row>
    <row r="75" spans="1:7" ht="15" customHeight="1" thickBot="1">
      <c r="A75" s="395" t="s">
        <v>521</v>
      </c>
      <c r="B75" s="373">
        <f>B73+B67+B61+B57+B49</f>
        <v>288417</v>
      </c>
      <c r="C75" s="373">
        <f>C73+C67+C61+C57+C49</f>
        <v>223653</v>
      </c>
      <c r="D75" s="369"/>
      <c r="E75" s="367"/>
      <c r="F75" s="368"/>
      <c r="G75" s="368"/>
    </row>
    <row r="76" spans="1:7" ht="15" customHeight="1" thickBot="1">
      <c r="A76" s="402"/>
      <c r="B76" s="394"/>
      <c r="C76" s="394"/>
      <c r="E76" s="403"/>
      <c r="F76" s="368"/>
      <c r="G76" s="368"/>
    </row>
    <row r="77" spans="1:7" ht="15" customHeight="1" thickBot="1">
      <c r="A77" s="395" t="s">
        <v>522</v>
      </c>
      <c r="B77" s="373">
        <f>B75+B41</f>
        <v>3796629</v>
      </c>
      <c r="C77" s="373">
        <f>C75+C41</f>
        <v>4142398</v>
      </c>
      <c r="E77" s="395" t="s">
        <v>523</v>
      </c>
      <c r="F77" s="373">
        <f>F73+F32+F12</f>
        <v>3796629</v>
      </c>
      <c r="G77" s="373">
        <f>G73+G32+G12</f>
        <v>4142398</v>
      </c>
    </row>
    <row r="78" spans="5:7" ht="12" customHeight="1">
      <c r="E78" s="375"/>
      <c r="F78" s="371"/>
      <c r="G78" s="371"/>
    </row>
    <row r="81" ht="13.5" customHeight="1"/>
    <row r="82" ht="9" customHeight="1"/>
    <row r="83" ht="13.5" customHeight="1"/>
  </sheetData>
  <mergeCells count="19">
    <mergeCell ref="B36:B37"/>
    <mergeCell ref="C36:C37"/>
    <mergeCell ref="A2:G2"/>
    <mergeCell ref="A5:A6"/>
    <mergeCell ref="E5:E6"/>
    <mergeCell ref="B6:C6"/>
    <mergeCell ref="F6:G6"/>
    <mergeCell ref="G21:G22"/>
    <mergeCell ref="D22:D23"/>
    <mergeCell ref="D24:D25"/>
    <mergeCell ref="D56:D58"/>
    <mergeCell ref="D70:D71"/>
    <mergeCell ref="D72:D73"/>
    <mergeCell ref="D54:D55"/>
    <mergeCell ref="F21:F22"/>
    <mergeCell ref="D35:D36"/>
    <mergeCell ref="D48:D49"/>
    <mergeCell ref="D20:D21"/>
    <mergeCell ref="E21:E22"/>
  </mergeCells>
  <printOptions horizontalCentered="1"/>
  <pageMargins left="0.35433070866141736" right="0.35433070866141736" top="0.5905511811023623" bottom="0.3937007874015748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G77"/>
  <sheetViews>
    <sheetView showGridLines="0" zoomScale="75" zoomScaleNormal="75" workbookViewId="0" topLeftCell="B60">
      <selection activeCell="I67" sqref="I67"/>
    </sheetView>
  </sheetViews>
  <sheetFormatPr defaultColWidth="9.33203125" defaultRowHeight="12.75"/>
  <cols>
    <col min="1" max="1" width="56.66015625" style="354" customWidth="1"/>
    <col min="2" max="2" width="13.5" style="355" bestFit="1" customWidth="1"/>
    <col min="3" max="3" width="11.66015625" style="355" customWidth="1"/>
    <col min="4" max="4" width="1.0078125" style="354" customWidth="1"/>
    <col min="5" max="5" width="59.5" style="354" customWidth="1"/>
    <col min="6" max="6" width="11.33203125" style="355" customWidth="1"/>
    <col min="7" max="7" width="11.83203125" style="355" customWidth="1"/>
    <col min="8" max="16384" width="10.66015625" style="354" customWidth="1"/>
  </cols>
  <sheetData>
    <row r="1" spans="1:7" s="352" customFormat="1" ht="12.75">
      <c r="A1" s="347" t="s">
        <v>894</v>
      </c>
      <c r="B1" s="350"/>
      <c r="C1" s="350"/>
      <c r="D1" s="349"/>
      <c r="E1" s="349"/>
      <c r="F1" s="350"/>
      <c r="G1" s="351" t="s">
        <v>524</v>
      </c>
    </row>
    <row r="2" spans="1:7" ht="27.75" customHeight="1">
      <c r="A2" s="353"/>
      <c r="B2" s="353"/>
      <c r="C2" s="353"/>
      <c r="D2" s="353"/>
      <c r="E2" s="353"/>
      <c r="F2" s="353"/>
      <c r="G2" s="353"/>
    </row>
    <row r="3" ht="22.5" customHeight="1"/>
    <row r="4" spans="3:7" ht="13.5" thickBot="1">
      <c r="C4" s="356" t="s">
        <v>814</v>
      </c>
      <c r="G4" s="356" t="s">
        <v>814</v>
      </c>
    </row>
    <row r="5" spans="1:7" ht="16.5" customHeight="1" thickBot="1">
      <c r="A5" s="358" t="s">
        <v>407</v>
      </c>
      <c r="B5" s="359" t="s">
        <v>408</v>
      </c>
      <c r="C5" s="359" t="s">
        <v>409</v>
      </c>
      <c r="D5" s="360"/>
      <c r="E5" s="358" t="s">
        <v>410</v>
      </c>
      <c r="F5" s="359" t="s">
        <v>408</v>
      </c>
      <c r="G5" s="359" t="s">
        <v>409</v>
      </c>
    </row>
    <row r="6" spans="1:7" ht="13.5" thickBot="1">
      <c r="A6" s="358"/>
      <c r="B6" s="361" t="s">
        <v>411</v>
      </c>
      <c r="C6" s="361"/>
      <c r="D6" s="362"/>
      <c r="E6" s="358"/>
      <c r="F6" s="361" t="s">
        <v>411</v>
      </c>
      <c r="G6" s="361"/>
    </row>
    <row r="7" spans="1:7" ht="13.5" thickBot="1">
      <c r="A7" s="363">
        <v>1</v>
      </c>
      <c r="B7" s="359">
        <v>3</v>
      </c>
      <c r="C7" s="359">
        <v>4</v>
      </c>
      <c r="D7" s="364"/>
      <c r="E7" s="363">
        <v>1</v>
      </c>
      <c r="F7" s="359">
        <v>3</v>
      </c>
      <c r="G7" s="359">
        <v>4</v>
      </c>
    </row>
    <row r="8" spans="1:7" s="367" customFormat="1" ht="6.75" customHeight="1">
      <c r="A8" s="365"/>
      <c r="B8" s="366"/>
      <c r="C8" s="366"/>
      <c r="D8" s="364"/>
      <c r="E8" s="365"/>
      <c r="F8" s="366"/>
      <c r="G8" s="366"/>
    </row>
    <row r="9" spans="1:7" ht="15" customHeight="1">
      <c r="A9" s="367" t="s">
        <v>412</v>
      </c>
      <c r="B9" s="368"/>
      <c r="C9" s="368"/>
      <c r="D9" s="369"/>
      <c r="E9" s="367" t="s">
        <v>413</v>
      </c>
      <c r="F9" s="368">
        <v>1647215</v>
      </c>
      <c r="G9" s="368">
        <v>1647215</v>
      </c>
    </row>
    <row r="10" spans="1:7" ht="15" customHeight="1">
      <c r="A10" s="367" t="s">
        <v>414</v>
      </c>
      <c r="B10" s="368"/>
      <c r="C10" s="368"/>
      <c r="D10" s="369"/>
      <c r="E10" s="367" t="s">
        <v>415</v>
      </c>
      <c r="F10" s="368">
        <v>46373892</v>
      </c>
      <c r="G10" s="368">
        <v>46466661</v>
      </c>
    </row>
    <row r="11" spans="1:7" ht="15" customHeight="1" thickBot="1">
      <c r="A11" s="370" t="s">
        <v>416</v>
      </c>
      <c r="B11" s="371">
        <v>211</v>
      </c>
      <c r="C11" s="371">
        <v>78</v>
      </c>
      <c r="D11" s="369"/>
      <c r="E11" s="367" t="s">
        <v>417</v>
      </c>
      <c r="F11" s="368">
        <v>519877</v>
      </c>
      <c r="G11" s="368">
        <v>172640</v>
      </c>
    </row>
    <row r="12" spans="1:7" ht="15" customHeight="1" thickBot="1">
      <c r="A12" s="370" t="s">
        <v>418</v>
      </c>
      <c r="B12" s="371">
        <v>25686</v>
      </c>
      <c r="C12" s="371">
        <v>103328</v>
      </c>
      <c r="D12" s="369"/>
      <c r="E12" s="372" t="s">
        <v>419</v>
      </c>
      <c r="F12" s="373">
        <f>SUM(F9:F11)</f>
        <v>48540984</v>
      </c>
      <c r="G12" s="373">
        <f>SUM(G9:G11)</f>
        <v>48286516</v>
      </c>
    </row>
    <row r="13" spans="1:7" ht="15" customHeight="1">
      <c r="A13" s="374" t="s">
        <v>420</v>
      </c>
      <c r="B13" s="371"/>
      <c r="C13" s="371"/>
      <c r="D13" s="369"/>
      <c r="E13" s="375"/>
      <c r="F13" s="371"/>
      <c r="G13" s="371"/>
    </row>
    <row r="14" spans="1:7" ht="15" customHeight="1">
      <c r="A14" s="376" t="s">
        <v>421</v>
      </c>
      <c r="B14" s="378"/>
      <c r="C14" s="378"/>
      <c r="D14" s="369"/>
      <c r="E14" s="379" t="s">
        <v>422</v>
      </c>
      <c r="F14" s="368">
        <f>SUM(F15:F16)</f>
        <v>941419</v>
      </c>
      <c r="G14" s="368">
        <v>1734686</v>
      </c>
    </row>
    <row r="15" spans="1:7" ht="15" customHeight="1">
      <c r="A15" s="380" t="s">
        <v>423</v>
      </c>
      <c r="B15" s="381">
        <f>SUM(B9:B14)</f>
        <v>25897</v>
      </c>
      <c r="C15" s="381">
        <f>SUM(C9:C14)</f>
        <v>103406</v>
      </c>
      <c r="D15" s="369"/>
      <c r="E15" s="379" t="s">
        <v>424</v>
      </c>
      <c r="F15" s="368">
        <v>941419</v>
      </c>
      <c r="G15" s="368">
        <v>1734686</v>
      </c>
    </row>
    <row r="16" spans="1:7" ht="15" customHeight="1">
      <c r="A16" s="382"/>
      <c r="B16" s="383"/>
      <c r="C16" s="383"/>
      <c r="D16" s="369"/>
      <c r="E16" s="379" t="s">
        <v>425</v>
      </c>
      <c r="F16" s="368"/>
      <c r="G16" s="368"/>
    </row>
    <row r="17" spans="1:7" ht="15" customHeight="1">
      <c r="A17" s="370" t="s">
        <v>426</v>
      </c>
      <c r="B17" s="371">
        <v>40964674</v>
      </c>
      <c r="C17" s="371">
        <v>40634352</v>
      </c>
      <c r="D17" s="369"/>
      <c r="E17" s="367" t="s">
        <v>427</v>
      </c>
      <c r="F17" s="368">
        <v>327805</v>
      </c>
      <c r="G17" s="368">
        <v>377546</v>
      </c>
    </row>
    <row r="18" spans="1:7" ht="15" customHeight="1">
      <c r="A18" s="374" t="s">
        <v>428</v>
      </c>
      <c r="B18" s="371">
        <v>354177</v>
      </c>
      <c r="C18" s="371">
        <v>371617</v>
      </c>
      <c r="D18" s="369"/>
      <c r="E18" s="367" t="s">
        <v>429</v>
      </c>
      <c r="F18" s="368"/>
      <c r="G18" s="368"/>
    </row>
    <row r="19" spans="1:7" ht="15" customHeight="1">
      <c r="A19" s="374" t="s">
        <v>430</v>
      </c>
      <c r="B19" s="371">
        <v>33482</v>
      </c>
      <c r="C19" s="371">
        <v>27223</v>
      </c>
      <c r="D19" s="369"/>
      <c r="E19" s="367" t="s">
        <v>431</v>
      </c>
      <c r="F19" s="368"/>
      <c r="G19" s="368"/>
    </row>
    <row r="20" spans="1:7" ht="15" customHeight="1">
      <c r="A20" s="374" t="s">
        <v>432</v>
      </c>
      <c r="B20" s="371"/>
      <c r="C20" s="371"/>
      <c r="D20" s="384"/>
      <c r="E20" s="367" t="s">
        <v>433</v>
      </c>
      <c r="F20" s="368"/>
      <c r="G20" s="368"/>
    </row>
    <row r="21" spans="1:7" ht="15" customHeight="1">
      <c r="A21" s="374" t="s">
        <v>434</v>
      </c>
      <c r="B21" s="371">
        <v>443368</v>
      </c>
      <c r="C21" s="371">
        <v>572830</v>
      </c>
      <c r="D21" s="384"/>
      <c r="E21" s="385" t="s">
        <v>435</v>
      </c>
      <c r="F21" s="386">
        <f>F20+F19+F18+F17+F14</f>
        <v>1269224</v>
      </c>
      <c r="G21" s="386">
        <f>G20+G19+G18+G17+G14</f>
        <v>2112232</v>
      </c>
    </row>
    <row r="22" spans="1:7" ht="15" customHeight="1">
      <c r="A22" s="374" t="s">
        <v>436</v>
      </c>
      <c r="B22" s="371"/>
      <c r="C22" s="371"/>
      <c r="D22" s="384"/>
      <c r="E22" s="385"/>
      <c r="F22" s="386"/>
      <c r="G22" s="386"/>
    </row>
    <row r="23" spans="1:7" ht="15" customHeight="1">
      <c r="A23" s="374" t="s">
        <v>437</v>
      </c>
      <c r="B23" s="371">
        <v>326755</v>
      </c>
      <c r="C23" s="371">
        <v>0</v>
      </c>
      <c r="D23" s="384"/>
      <c r="E23" s="387"/>
      <c r="F23" s="371"/>
      <c r="G23" s="371"/>
    </row>
    <row r="24" spans="1:7" ht="15" customHeight="1">
      <c r="A24" s="380" t="s">
        <v>438</v>
      </c>
      <c r="B24" s="381">
        <f>SUM(B17:B23)</f>
        <v>42122456</v>
      </c>
      <c r="C24" s="381">
        <f>SUM(C17:C23)</f>
        <v>41606022</v>
      </c>
      <c r="D24" s="384"/>
      <c r="E24" s="379" t="s">
        <v>439</v>
      </c>
      <c r="F24" s="368"/>
      <c r="G24" s="368"/>
    </row>
    <row r="25" spans="1:7" ht="15" customHeight="1">
      <c r="A25" s="382"/>
      <c r="B25" s="383"/>
      <c r="C25" s="383"/>
      <c r="D25" s="384"/>
      <c r="E25" s="379" t="s">
        <v>440</v>
      </c>
      <c r="F25" s="368"/>
      <c r="G25" s="368"/>
    </row>
    <row r="26" spans="1:7" ht="15" customHeight="1">
      <c r="A26" s="370" t="s">
        <v>441</v>
      </c>
      <c r="B26" s="371">
        <v>1706588</v>
      </c>
      <c r="C26" s="371">
        <v>1520917</v>
      </c>
      <c r="D26" s="369"/>
      <c r="E26" s="379" t="s">
        <v>442</v>
      </c>
      <c r="F26" s="368"/>
      <c r="G26" s="368"/>
    </row>
    <row r="27" spans="1:7" ht="15" customHeight="1">
      <c r="A27" s="370" t="s">
        <v>443</v>
      </c>
      <c r="B27" s="371">
        <v>325044</v>
      </c>
      <c r="C27" s="371">
        <v>324253</v>
      </c>
      <c r="D27" s="369"/>
      <c r="E27" s="379" t="s">
        <v>444</v>
      </c>
      <c r="F27" s="368"/>
      <c r="G27" s="368"/>
    </row>
    <row r="28" spans="1:7" ht="15" customHeight="1">
      <c r="A28" s="370" t="s">
        <v>445</v>
      </c>
      <c r="B28" s="371">
        <v>118729</v>
      </c>
      <c r="C28" s="371">
        <v>113214</v>
      </c>
      <c r="D28" s="369"/>
      <c r="E28" s="379" t="s">
        <v>446</v>
      </c>
      <c r="F28" s="368"/>
      <c r="G28" s="368"/>
    </row>
    <row r="29" spans="1:7" ht="15" customHeight="1">
      <c r="A29" s="370" t="s">
        <v>447</v>
      </c>
      <c r="B29" s="371"/>
      <c r="C29" s="371"/>
      <c r="D29" s="369"/>
      <c r="E29" s="379" t="s">
        <v>448</v>
      </c>
      <c r="F29" s="368"/>
      <c r="G29" s="368"/>
    </row>
    <row r="30" spans="1:7" ht="15" customHeight="1">
      <c r="A30" s="370" t="s">
        <v>449</v>
      </c>
      <c r="B30" s="371">
        <v>337390</v>
      </c>
      <c r="C30" s="371">
        <v>382865</v>
      </c>
      <c r="D30" s="369"/>
      <c r="E30" s="388" t="s">
        <v>450</v>
      </c>
      <c r="F30" s="398"/>
      <c r="G30" s="398"/>
    </row>
    <row r="31" spans="1:7" ht="15" customHeight="1" thickBot="1">
      <c r="A31" s="370" t="s">
        <v>451</v>
      </c>
      <c r="B31" s="371"/>
      <c r="C31" s="371"/>
      <c r="D31" s="369"/>
      <c r="E31" s="389"/>
      <c r="F31" s="383"/>
      <c r="G31" s="383"/>
    </row>
    <row r="32" spans="1:7" ht="15" customHeight="1" thickBot="1">
      <c r="A32" s="380" t="s">
        <v>452</v>
      </c>
      <c r="B32" s="381">
        <f>SUM(B26:B31)</f>
        <v>2487751</v>
      </c>
      <c r="C32" s="381">
        <f>SUM(C26:C31)</f>
        <v>2341249</v>
      </c>
      <c r="D32" s="369"/>
      <c r="E32" s="372" t="s">
        <v>453</v>
      </c>
      <c r="F32" s="373">
        <f>F21</f>
        <v>1269224</v>
      </c>
      <c r="G32" s="373">
        <f>G21</f>
        <v>2112232</v>
      </c>
    </row>
    <row r="33" spans="1:7" ht="12" customHeight="1">
      <c r="A33" s="390"/>
      <c r="B33" s="371"/>
      <c r="C33" s="371"/>
      <c r="D33" s="369"/>
      <c r="E33" s="367"/>
      <c r="F33" s="368"/>
      <c r="G33" s="368"/>
    </row>
    <row r="34" spans="1:7" ht="15" customHeight="1">
      <c r="A34" s="354" t="s">
        <v>525</v>
      </c>
      <c r="B34" s="392">
        <v>5252136</v>
      </c>
      <c r="C34" s="392">
        <v>5505387</v>
      </c>
      <c r="D34" s="369"/>
      <c r="E34" s="367" t="s">
        <v>455</v>
      </c>
      <c r="F34" s="368">
        <v>3157</v>
      </c>
      <c r="G34" s="368"/>
    </row>
    <row r="35" spans="1:7" ht="15" customHeight="1">
      <c r="A35" s="391" t="s">
        <v>526</v>
      </c>
      <c r="B35" s="392"/>
      <c r="C35" s="392"/>
      <c r="D35" s="384"/>
      <c r="E35" s="379" t="s">
        <v>457</v>
      </c>
      <c r="F35" s="368">
        <v>360000</v>
      </c>
      <c r="G35" s="368"/>
    </row>
    <row r="36" spans="1:7" ht="15" customHeight="1">
      <c r="A36" s="374" t="s">
        <v>527</v>
      </c>
      <c r="B36" s="392">
        <v>193122</v>
      </c>
      <c r="C36" s="392">
        <v>172640</v>
      </c>
      <c r="D36" s="384"/>
      <c r="E36" s="379" t="s">
        <v>528</v>
      </c>
      <c r="F36" s="368"/>
      <c r="G36" s="368"/>
    </row>
    <row r="37" spans="1:7" ht="15" customHeight="1">
      <c r="A37" s="374" t="s">
        <v>529</v>
      </c>
      <c r="B37" s="392"/>
      <c r="C37" s="392"/>
      <c r="D37" s="369"/>
      <c r="E37" s="379" t="s">
        <v>530</v>
      </c>
      <c r="F37" s="368">
        <v>698300</v>
      </c>
      <c r="G37" s="368">
        <v>888119</v>
      </c>
    </row>
    <row r="38" spans="1:7" ht="14.25" customHeight="1">
      <c r="A38" s="374"/>
      <c r="B38" s="371"/>
      <c r="C38" s="371"/>
      <c r="D38" s="369"/>
      <c r="E38" s="379" t="s">
        <v>531</v>
      </c>
      <c r="F38" s="368"/>
      <c r="G38" s="368"/>
    </row>
    <row r="39" spans="1:7" ht="27" customHeight="1">
      <c r="A39" s="393" t="s">
        <v>462</v>
      </c>
      <c r="B39" s="381">
        <f>SUM(B34:B37)</f>
        <v>5445258</v>
      </c>
      <c r="C39" s="381">
        <f>SUM(C34:C37)</f>
        <v>5678027</v>
      </c>
      <c r="D39" s="369"/>
      <c r="E39" s="379" t="s">
        <v>461</v>
      </c>
      <c r="F39" s="368"/>
      <c r="G39" s="368"/>
    </row>
    <row r="40" spans="1:7" ht="12" customHeight="1" thickBot="1">
      <c r="A40" s="374"/>
      <c r="B40" s="394"/>
      <c r="C40" s="394"/>
      <c r="D40" s="369"/>
      <c r="E40" s="379"/>
      <c r="F40" s="368"/>
      <c r="G40" s="368"/>
    </row>
    <row r="41" spans="1:7" s="367" customFormat="1" ht="15" customHeight="1" thickBot="1">
      <c r="A41" s="395" t="s">
        <v>463</v>
      </c>
      <c r="B41" s="373">
        <f>B15+B24+B32+B34+B36</f>
        <v>50081362</v>
      </c>
      <c r="C41" s="373">
        <f>C15+C24+C32+C34+C36</f>
        <v>49728704</v>
      </c>
      <c r="D41" s="369"/>
      <c r="E41" s="379"/>
      <c r="F41" s="368"/>
      <c r="G41" s="368"/>
    </row>
    <row r="42" spans="1:7" ht="6.75" customHeight="1">
      <c r="A42" s="390"/>
      <c r="B42" s="371"/>
      <c r="C42" s="371"/>
      <c r="D42" s="369"/>
      <c r="E42" s="379"/>
      <c r="F42" s="368"/>
      <c r="G42" s="368"/>
    </row>
    <row r="43" spans="1:7" ht="15" customHeight="1">
      <c r="A43" s="370" t="s">
        <v>465</v>
      </c>
      <c r="B43" s="371">
        <v>12735</v>
      </c>
      <c r="C43" s="371">
        <v>12281</v>
      </c>
      <c r="D43" s="369"/>
      <c r="E43" s="388" t="s">
        <v>464</v>
      </c>
      <c r="F43" s="381">
        <f>SUM(F34:F39)</f>
        <v>1061457</v>
      </c>
      <c r="G43" s="381">
        <f>SUM(G34:G39)</f>
        <v>888119</v>
      </c>
    </row>
    <row r="44" spans="1:7" ht="15" customHeight="1">
      <c r="A44" s="374" t="s">
        <v>467</v>
      </c>
      <c r="B44" s="371"/>
      <c r="C44" s="371"/>
      <c r="D44" s="369"/>
      <c r="E44" s="387"/>
      <c r="F44" s="371"/>
      <c r="G44" s="371"/>
    </row>
    <row r="45" spans="1:7" ht="15" customHeight="1">
      <c r="A45" s="370" t="s">
        <v>469</v>
      </c>
      <c r="B45" s="371"/>
      <c r="C45" s="371"/>
      <c r="D45" s="369"/>
      <c r="E45" s="379" t="s">
        <v>466</v>
      </c>
      <c r="F45" s="404"/>
      <c r="G45" s="368"/>
    </row>
    <row r="46" spans="1:7" ht="15" customHeight="1">
      <c r="A46" s="374" t="s">
        <v>471</v>
      </c>
      <c r="B46" s="371"/>
      <c r="C46" s="371"/>
      <c r="D46" s="369"/>
      <c r="E46" s="379" t="s">
        <v>468</v>
      </c>
      <c r="F46" s="404"/>
      <c r="G46" s="368"/>
    </row>
    <row r="47" spans="1:7" ht="15" customHeight="1">
      <c r="A47" s="391" t="s">
        <v>473</v>
      </c>
      <c r="B47" s="371">
        <v>47</v>
      </c>
      <c r="C47" s="371">
        <v>68</v>
      </c>
      <c r="D47" s="369"/>
      <c r="E47" s="379" t="s">
        <v>470</v>
      </c>
      <c r="F47" s="404">
        <v>682911</v>
      </c>
      <c r="G47" s="368">
        <v>159831</v>
      </c>
    </row>
    <row r="48" spans="1:7" ht="15" customHeight="1">
      <c r="A48" s="374" t="s">
        <v>475</v>
      </c>
      <c r="B48" s="371"/>
      <c r="C48" s="371"/>
      <c r="D48" s="384"/>
      <c r="E48" s="379" t="s">
        <v>472</v>
      </c>
      <c r="F48" s="368">
        <v>140413</v>
      </c>
      <c r="G48" s="368">
        <v>133854</v>
      </c>
    </row>
    <row r="49" spans="1:7" ht="15" customHeight="1">
      <c r="A49" s="380" t="s">
        <v>477</v>
      </c>
      <c r="B49" s="381">
        <f>SUM(B43:B48)</f>
        <v>12782</v>
      </c>
      <c r="C49" s="381">
        <f>SUM(C43:C48)</f>
        <v>12349</v>
      </c>
      <c r="D49" s="384"/>
      <c r="E49" s="379" t="s">
        <v>474</v>
      </c>
      <c r="F49" s="368">
        <v>542498</v>
      </c>
      <c r="G49" s="368">
        <v>25977</v>
      </c>
    </row>
    <row r="50" spans="1:7" ht="15" customHeight="1">
      <c r="A50" s="382"/>
      <c r="B50" s="383"/>
      <c r="C50" s="383"/>
      <c r="D50" s="369"/>
      <c r="E50" s="379" t="s">
        <v>476</v>
      </c>
      <c r="F50" s="404">
        <v>466010</v>
      </c>
      <c r="G50" s="368">
        <v>873914</v>
      </c>
    </row>
    <row r="51" spans="1:7" ht="15" customHeight="1">
      <c r="A51" s="374" t="s">
        <v>480</v>
      </c>
      <c r="B51" s="371">
        <v>315148</v>
      </c>
      <c r="C51" s="371">
        <v>34510</v>
      </c>
      <c r="D51" s="369"/>
      <c r="E51" s="379" t="s">
        <v>532</v>
      </c>
      <c r="F51" s="368"/>
      <c r="G51" s="368"/>
    </row>
    <row r="52" spans="1:7" ht="15" customHeight="1">
      <c r="A52" s="370" t="s">
        <v>482</v>
      </c>
      <c r="B52" s="371">
        <v>229889</v>
      </c>
      <c r="C52" s="371">
        <v>331061</v>
      </c>
      <c r="D52" s="369"/>
      <c r="E52" s="379" t="s">
        <v>479</v>
      </c>
      <c r="F52" s="368"/>
      <c r="G52" s="368"/>
    </row>
    <row r="53" spans="1:7" ht="15" customHeight="1">
      <c r="A53" s="370" t="s">
        <v>484</v>
      </c>
      <c r="B53" s="371"/>
      <c r="C53" s="371"/>
      <c r="D53" s="369"/>
      <c r="E53" s="379" t="s">
        <v>481</v>
      </c>
      <c r="F53" s="368"/>
      <c r="G53" s="368"/>
    </row>
    <row r="54" spans="1:7" ht="15" customHeight="1">
      <c r="A54" s="374" t="s">
        <v>486</v>
      </c>
      <c r="B54" s="371">
        <v>112181</v>
      </c>
      <c r="C54" s="371">
        <v>101756</v>
      </c>
      <c r="D54" s="384"/>
      <c r="E54" s="396" t="s">
        <v>483</v>
      </c>
      <c r="F54" s="397"/>
      <c r="G54" s="368">
        <v>307687</v>
      </c>
    </row>
    <row r="55" spans="1:7" ht="15" customHeight="1">
      <c r="A55" s="374" t="s">
        <v>488</v>
      </c>
      <c r="B55" s="392">
        <v>25243</v>
      </c>
      <c r="C55" s="392">
        <v>25244</v>
      </c>
      <c r="D55" s="384"/>
      <c r="E55" s="396" t="s">
        <v>485</v>
      </c>
      <c r="F55" s="397"/>
      <c r="G55" s="368">
        <v>33321</v>
      </c>
    </row>
    <row r="56" spans="1:7" ht="15" customHeight="1">
      <c r="A56" s="374" t="s">
        <v>490</v>
      </c>
      <c r="B56" s="405"/>
      <c r="C56" s="405"/>
      <c r="D56" s="384"/>
      <c r="E56" s="379" t="s">
        <v>487</v>
      </c>
      <c r="F56" s="368"/>
      <c r="G56" s="368"/>
    </row>
    <row r="57" spans="1:7" ht="15" customHeight="1">
      <c r="A57" s="380" t="s">
        <v>492</v>
      </c>
      <c r="B57" s="398">
        <f>SUM(B51:B54)</f>
        <v>657218</v>
      </c>
      <c r="C57" s="398">
        <f>SUM(C51:C54)</f>
        <v>467327</v>
      </c>
      <c r="D57" s="384"/>
      <c r="E57" s="379" t="s">
        <v>489</v>
      </c>
      <c r="F57" s="368"/>
      <c r="G57" s="368">
        <v>3157</v>
      </c>
    </row>
    <row r="58" spans="1:7" ht="15" customHeight="1">
      <c r="A58" s="382"/>
      <c r="B58" s="371"/>
      <c r="C58" s="371"/>
      <c r="D58" s="384"/>
      <c r="E58" s="379" t="s">
        <v>491</v>
      </c>
      <c r="F58" s="368"/>
      <c r="G58" s="368">
        <v>360000</v>
      </c>
    </row>
    <row r="59" spans="1:7" ht="15" customHeight="1">
      <c r="A59" s="370" t="s">
        <v>495</v>
      </c>
      <c r="B59" s="371"/>
      <c r="C59" s="371"/>
      <c r="D59" s="369"/>
      <c r="E59" s="379" t="s">
        <v>493</v>
      </c>
      <c r="F59" s="368"/>
      <c r="G59" s="368"/>
    </row>
    <row r="60" spans="1:7" ht="15" customHeight="1">
      <c r="A60" s="374" t="s">
        <v>497</v>
      </c>
      <c r="D60" s="369"/>
      <c r="E60" s="379" t="s">
        <v>494</v>
      </c>
      <c r="F60" s="368">
        <v>140700</v>
      </c>
      <c r="G60" s="368">
        <v>127700</v>
      </c>
    </row>
    <row r="61" spans="1:7" ht="15" customHeight="1">
      <c r="A61" s="380" t="s">
        <v>499</v>
      </c>
      <c r="B61" s="398"/>
      <c r="C61" s="398"/>
      <c r="D61" s="369"/>
      <c r="E61" s="379" t="s">
        <v>496</v>
      </c>
      <c r="F61" s="368"/>
      <c r="G61" s="368"/>
    </row>
    <row r="62" spans="1:7" ht="15" customHeight="1">
      <c r="A62" s="382"/>
      <c r="B62" s="383"/>
      <c r="C62" s="383"/>
      <c r="D62" s="369"/>
      <c r="E62" s="379" t="s">
        <v>498</v>
      </c>
      <c r="F62" s="368">
        <v>12628</v>
      </c>
      <c r="G62" s="368"/>
    </row>
    <row r="63" spans="1:7" ht="15" customHeight="1">
      <c r="A63" s="370" t="s">
        <v>502</v>
      </c>
      <c r="B63" s="371">
        <v>410</v>
      </c>
      <c r="C63" s="371">
        <v>380</v>
      </c>
      <c r="D63" s="369"/>
      <c r="E63" s="379" t="s">
        <v>500</v>
      </c>
      <c r="F63" s="368">
        <v>312682</v>
      </c>
      <c r="G63" s="368">
        <v>9015</v>
      </c>
    </row>
    <row r="64" spans="1:7" ht="15" customHeight="1">
      <c r="A64" s="370" t="s">
        <v>504</v>
      </c>
      <c r="B64" s="371">
        <v>1140644</v>
      </c>
      <c r="C64" s="371">
        <v>2222294</v>
      </c>
      <c r="D64" s="369"/>
      <c r="E64" s="379" t="s">
        <v>501</v>
      </c>
      <c r="F64" s="368"/>
      <c r="G64" s="368">
        <v>33034</v>
      </c>
    </row>
    <row r="65" spans="1:7" ht="15" customHeight="1">
      <c r="A65" s="370" t="s">
        <v>505</v>
      </c>
      <c r="B65" s="371"/>
      <c r="C65" s="371"/>
      <c r="D65" s="369"/>
      <c r="E65" s="388" t="s">
        <v>503</v>
      </c>
      <c r="F65" s="399">
        <f>F50+F47+F46+F45</f>
        <v>1148921</v>
      </c>
      <c r="G65" s="399">
        <f>G50+G47+G46+G45</f>
        <v>1033745</v>
      </c>
    </row>
    <row r="66" spans="1:7" ht="15" customHeight="1">
      <c r="A66" s="370" t="s">
        <v>507</v>
      </c>
      <c r="B66" s="371">
        <v>300</v>
      </c>
      <c r="C66" s="371">
        <v>8402</v>
      </c>
      <c r="D66" s="369"/>
      <c r="F66" s="368"/>
      <c r="G66" s="368"/>
    </row>
    <row r="67" spans="1:7" ht="15" customHeight="1">
      <c r="A67" s="380" t="s">
        <v>509</v>
      </c>
      <c r="B67" s="381">
        <f>SUM(B63:B66)</f>
        <v>1141354</v>
      </c>
      <c r="C67" s="381">
        <f>SUM(C63:C66)</f>
        <v>2231076</v>
      </c>
      <c r="D67" s="369"/>
      <c r="E67" s="379" t="s">
        <v>506</v>
      </c>
      <c r="F67" s="368">
        <v>20177</v>
      </c>
      <c r="G67" s="368">
        <v>370982</v>
      </c>
    </row>
    <row r="68" spans="1:7" ht="12.75" customHeight="1">
      <c r="A68" s="382"/>
      <c r="B68" s="383"/>
      <c r="C68" s="383"/>
      <c r="D68" s="369"/>
      <c r="E68" s="379" t="s">
        <v>508</v>
      </c>
      <c r="F68" s="368">
        <v>331872</v>
      </c>
      <c r="G68" s="368">
        <v>3843</v>
      </c>
    </row>
    <row r="69" spans="1:7" ht="15" customHeight="1">
      <c r="A69" s="370" t="s">
        <v>512</v>
      </c>
      <c r="B69" s="371">
        <v>349892</v>
      </c>
      <c r="C69" s="371">
        <v>237036</v>
      </c>
      <c r="D69" s="369"/>
      <c r="E69" s="379" t="s">
        <v>510</v>
      </c>
      <c r="F69" s="368">
        <v>150233</v>
      </c>
      <c r="G69" s="368"/>
    </row>
    <row r="70" spans="1:7" ht="15" customHeight="1">
      <c r="A70" s="370" t="s">
        <v>514</v>
      </c>
      <c r="B70" s="371">
        <v>26605</v>
      </c>
      <c r="C70" s="371">
        <v>27347</v>
      </c>
      <c r="D70" s="384"/>
      <c r="E70" s="379" t="s">
        <v>511</v>
      </c>
      <c r="F70" s="368">
        <v>300</v>
      </c>
      <c r="G70" s="368">
        <v>8402</v>
      </c>
    </row>
    <row r="71" spans="1:7" ht="15" customHeight="1">
      <c r="A71" s="370" t="s">
        <v>516</v>
      </c>
      <c r="B71" s="371">
        <v>253955</v>
      </c>
      <c r="C71" s="371"/>
      <c r="D71" s="384"/>
      <c r="E71" s="367" t="s">
        <v>513</v>
      </c>
      <c r="F71" s="368"/>
      <c r="G71" s="368">
        <v>6979</v>
      </c>
    </row>
    <row r="72" spans="1:7" ht="15" customHeight="1">
      <c r="A72" s="370" t="s">
        <v>518</v>
      </c>
      <c r="B72" s="371"/>
      <c r="C72" s="371"/>
      <c r="D72" s="384"/>
      <c r="E72" s="379" t="s">
        <v>515</v>
      </c>
      <c r="F72" s="368"/>
      <c r="G72" s="368"/>
    </row>
    <row r="73" spans="1:7" ht="15" customHeight="1">
      <c r="A73" s="400" t="s">
        <v>519</v>
      </c>
      <c r="B73" s="381">
        <f>SUM(B69:B72)</f>
        <v>630452</v>
      </c>
      <c r="C73" s="381">
        <f>SUM(C69:C72)</f>
        <v>264383</v>
      </c>
      <c r="D73" s="384"/>
      <c r="E73" s="388" t="s">
        <v>517</v>
      </c>
      <c r="F73" s="381">
        <f>F70+F69+F68+F67</f>
        <v>502582</v>
      </c>
      <c r="G73" s="381">
        <f>G70+G69+G68+G67</f>
        <v>383227</v>
      </c>
    </row>
    <row r="74" spans="1:7" ht="18.75" customHeight="1" thickBot="1">
      <c r="A74" s="401"/>
      <c r="B74" s="383"/>
      <c r="C74" s="383"/>
      <c r="D74" s="369"/>
      <c r="E74" s="389"/>
      <c r="F74" s="383"/>
      <c r="G74" s="383"/>
    </row>
    <row r="75" spans="1:7" ht="15" customHeight="1" thickBot="1">
      <c r="A75" s="395" t="s">
        <v>521</v>
      </c>
      <c r="B75" s="373">
        <f>B73+B67+B61+B57+B49</f>
        <v>2441806</v>
      </c>
      <c r="C75" s="373">
        <f>C73+C67+C61+C57+C49</f>
        <v>2975135</v>
      </c>
      <c r="D75" s="369"/>
      <c r="E75" s="372" t="s">
        <v>520</v>
      </c>
      <c r="F75" s="373">
        <f>F73+F65+F43</f>
        <v>2712960</v>
      </c>
      <c r="G75" s="373">
        <f>G73+G65+G43</f>
        <v>2305091</v>
      </c>
    </row>
    <row r="76" spans="1:7" ht="20.25" customHeight="1" thickBot="1">
      <c r="A76" s="402"/>
      <c r="B76" s="394"/>
      <c r="C76" s="394"/>
      <c r="E76" s="367"/>
      <c r="F76" s="368"/>
      <c r="G76" s="368"/>
    </row>
    <row r="77" spans="1:7" ht="15" customHeight="1" thickBot="1">
      <c r="A77" s="395" t="s">
        <v>522</v>
      </c>
      <c r="B77" s="373">
        <f>B75+B41</f>
        <v>52523168</v>
      </c>
      <c r="C77" s="373">
        <f>C75+C41</f>
        <v>52703839</v>
      </c>
      <c r="E77" s="395" t="s">
        <v>523</v>
      </c>
      <c r="F77" s="373">
        <f>F75+F32+F12</f>
        <v>52523168</v>
      </c>
      <c r="G77" s="373">
        <f>G75+G32+G12</f>
        <v>52703839</v>
      </c>
    </row>
    <row r="78" ht="12" customHeight="1"/>
    <row r="81" ht="13.5" customHeight="1"/>
    <row r="82" ht="9" customHeight="1"/>
    <row r="83" ht="13.5" customHeight="1"/>
  </sheetData>
  <mergeCells count="23">
    <mergeCell ref="D70:D71"/>
    <mergeCell ref="D72:D73"/>
    <mergeCell ref="B34:B35"/>
    <mergeCell ref="C34:C35"/>
    <mergeCell ref="B36:B37"/>
    <mergeCell ref="C36:C37"/>
    <mergeCell ref="B55:B56"/>
    <mergeCell ref="C55:C56"/>
    <mergeCell ref="D54:D55"/>
    <mergeCell ref="D56:D58"/>
    <mergeCell ref="D24:D25"/>
    <mergeCell ref="D35:D36"/>
    <mergeCell ref="D48:D49"/>
    <mergeCell ref="D20:D21"/>
    <mergeCell ref="E21:E22"/>
    <mergeCell ref="F21:F22"/>
    <mergeCell ref="G21:G22"/>
    <mergeCell ref="D22:D23"/>
    <mergeCell ref="A2:G2"/>
    <mergeCell ref="A5:A6"/>
    <mergeCell ref="E5:E6"/>
    <mergeCell ref="B6:C6"/>
    <mergeCell ref="F6:G6"/>
  </mergeCells>
  <printOptions horizontalCentered="1"/>
  <pageMargins left="0.35433070866141736" right="0.35433070866141736" top="0.5905511811023623" bottom="0.3937007874015748" header="0" footer="0"/>
  <pageSetup horizontalDpi="600" verticalDpi="600" orientation="portrait" paperSize="9" scale="6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9"/>
  </sheetPr>
  <dimension ref="A1:I56"/>
  <sheetViews>
    <sheetView showGridLines="0" zoomScale="75" zoomScaleNormal="75" workbookViewId="0" topLeftCell="A31">
      <selection activeCell="F18" sqref="F18"/>
    </sheetView>
  </sheetViews>
  <sheetFormatPr defaultColWidth="9.33203125" defaultRowHeight="12.75"/>
  <cols>
    <col min="1" max="1" width="2.5" style="406" customWidth="1"/>
    <col min="2" max="2" width="11.83203125" style="406" customWidth="1"/>
    <col min="3" max="3" width="40" style="406" customWidth="1"/>
    <col min="4" max="4" width="12.66015625" style="407" customWidth="1"/>
    <col min="5" max="5" width="13.5" style="407" customWidth="1"/>
    <col min="6" max="6" width="14.66015625" style="407" customWidth="1"/>
    <col min="7" max="7" width="12.33203125" style="407" customWidth="1"/>
    <col min="8" max="8" width="12.16015625" style="407" customWidth="1"/>
    <col min="9" max="9" width="14" style="407" customWidth="1"/>
    <col min="10" max="16384" width="10.66015625" style="406" customWidth="1"/>
  </cols>
  <sheetData>
    <row r="1" spans="1:9" ht="12" customHeight="1">
      <c r="A1" s="406" t="s">
        <v>894</v>
      </c>
      <c r="I1" s="408" t="s">
        <v>533</v>
      </c>
    </row>
    <row r="2" ht="12" customHeight="1">
      <c r="I2" s="409"/>
    </row>
    <row r="3" ht="37.5" customHeight="1"/>
    <row r="4" ht="9" customHeight="1"/>
    <row r="5" ht="12.75" customHeight="1" thickBot="1">
      <c r="I5" s="408" t="s">
        <v>814</v>
      </c>
    </row>
    <row r="6" spans="1:9" s="414" customFormat="1" ht="60" customHeight="1" thickBot="1">
      <c r="A6" s="410" t="s">
        <v>888</v>
      </c>
      <c r="B6" s="411"/>
      <c r="C6" s="412"/>
      <c r="D6" s="413" t="s">
        <v>534</v>
      </c>
      <c r="E6" s="413" t="s">
        <v>535</v>
      </c>
      <c r="F6" s="413" t="s">
        <v>536</v>
      </c>
      <c r="G6" s="413" t="s">
        <v>537</v>
      </c>
      <c r="H6" s="413" t="s">
        <v>538</v>
      </c>
      <c r="I6" s="413" t="s">
        <v>903</v>
      </c>
    </row>
    <row r="7" ht="12" customHeight="1"/>
    <row r="8" ht="14.25" customHeight="1">
      <c r="A8" s="415" t="s">
        <v>539</v>
      </c>
    </row>
    <row r="9" ht="10.5" customHeight="1"/>
    <row r="10" spans="2:9" s="415" customFormat="1" ht="18" customHeight="1">
      <c r="B10" s="415" t="s">
        <v>540</v>
      </c>
      <c r="D10" s="416">
        <f>'10a. sz. kimutatás'!D10+'10b. sz. kimutatás'!D10</f>
        <v>301231</v>
      </c>
      <c r="E10" s="416">
        <f>'10a. sz. kimutatás'!E10+'10b. sz. kimutatás'!E10</f>
        <v>45486905</v>
      </c>
      <c r="F10" s="416">
        <f>'10a. sz. kimutatás'!F10+'10b. sz. kimutatás'!F10</f>
        <v>1485234</v>
      </c>
      <c r="G10" s="416">
        <f>'10a. sz. kimutatás'!G10+'10b. sz. kimutatás'!G10</f>
        <v>299824</v>
      </c>
      <c r="H10" s="416">
        <f>'10a. sz. kimutatás'!H10+'10b. sz. kimutatás'!H10</f>
        <v>6595641</v>
      </c>
      <c r="I10" s="416">
        <f>'10a. sz. kimutatás'!I10+'10b. sz. kimutatás'!I10</f>
        <v>54168835</v>
      </c>
    </row>
    <row r="11" ht="9.75" customHeight="1"/>
    <row r="12" ht="18" customHeight="1">
      <c r="B12" s="415" t="s">
        <v>541</v>
      </c>
    </row>
    <row r="13" spans="2:9" ht="18" customHeight="1">
      <c r="B13" s="406" t="s">
        <v>542</v>
      </c>
      <c r="D13" s="407">
        <f>'10a. sz. kimutatás'!D13+'10b. sz. kimutatás'!D13</f>
        <v>64083</v>
      </c>
      <c r="E13" s="407">
        <f>'10a. sz. kimutatás'!E13+'10b. sz. kimutatás'!E13</f>
        <v>1388867</v>
      </c>
      <c r="F13" s="407">
        <f>'10a. sz. kimutatás'!F13+'10b. sz. kimutatás'!F13</f>
        <v>134251</v>
      </c>
      <c r="G13" s="407">
        <f>'10a. sz. kimutatás'!G13+'10b. sz. kimutatás'!G13</f>
        <v>35457</v>
      </c>
      <c r="H13" s="407">
        <f>'10a. sz. kimutatás'!H13+'10b. sz. kimutatás'!H13</f>
        <v>0</v>
      </c>
      <c r="I13" s="407">
        <f>'10a. sz. kimutatás'!I13+'10b. sz. kimutatás'!I13</f>
        <v>1622658</v>
      </c>
    </row>
    <row r="14" spans="2:9" ht="18" customHeight="1">
      <c r="B14" s="406" t="s">
        <v>543</v>
      </c>
      <c r="D14" s="407">
        <f>'10a. sz. kimutatás'!D14+'10b. sz. kimutatás'!D14</f>
        <v>0</v>
      </c>
      <c r="E14" s="407">
        <f>'10a. sz. kimutatás'!E14+'10b. sz. kimutatás'!E14</f>
        <v>207596</v>
      </c>
      <c r="F14" s="407">
        <f>'10a. sz. kimutatás'!F14+'10b. sz. kimutatás'!F14</f>
        <v>1503</v>
      </c>
      <c r="G14" s="407">
        <f>'10a. sz. kimutatás'!G14+'10b. sz. kimutatás'!G14</f>
        <v>1358</v>
      </c>
      <c r="H14" s="407">
        <f>'10a. sz. kimutatás'!H14+'10b. sz. kimutatás'!H14</f>
        <v>0</v>
      </c>
      <c r="I14" s="407">
        <f>'10a. sz. kimutatás'!I14+'10b. sz. kimutatás'!I14</f>
        <v>210457</v>
      </c>
    </row>
    <row r="15" spans="2:9" ht="18" customHeight="1">
      <c r="B15" s="406" t="s">
        <v>544</v>
      </c>
      <c r="D15" s="407">
        <f>'10a. sz. kimutatás'!D15+'10b. sz. kimutatás'!D15</f>
        <v>18454</v>
      </c>
      <c r="E15" s="407">
        <f>'10a. sz. kimutatás'!E15+'10b. sz. kimutatás'!E15</f>
        <v>344847</v>
      </c>
      <c r="F15" s="407">
        <f>'10a. sz. kimutatás'!F15+'10b. sz. kimutatás'!F15</f>
        <v>31294</v>
      </c>
      <c r="G15" s="407">
        <f>'10a. sz. kimutatás'!G15+'10b. sz. kimutatás'!G15</f>
        <v>7459</v>
      </c>
      <c r="H15" s="407">
        <f>'10a. sz. kimutatás'!H15+'10b. sz. kimutatás'!H15</f>
        <v>0</v>
      </c>
      <c r="I15" s="407">
        <f>'10a. sz. kimutatás'!I15+'10b. sz. kimutatás'!I15</f>
        <v>402054</v>
      </c>
    </row>
    <row r="16" spans="2:9" s="417" customFormat="1" ht="18" customHeight="1">
      <c r="B16" s="417" t="s">
        <v>545</v>
      </c>
      <c r="D16" s="418">
        <f>'10a. sz. kimutatás'!D16+'10b. sz. kimutatás'!D16</f>
        <v>82537</v>
      </c>
      <c r="E16" s="418">
        <f>'10a. sz. kimutatás'!E16+'10b. sz. kimutatás'!E16</f>
        <v>1941310</v>
      </c>
      <c r="F16" s="418">
        <f>'10a. sz. kimutatás'!F16+'10b. sz. kimutatás'!F16</f>
        <v>167048</v>
      </c>
      <c r="G16" s="418">
        <f>'10a. sz. kimutatás'!G16+'10b. sz. kimutatás'!G16</f>
        <v>44274</v>
      </c>
      <c r="H16" s="418">
        <f>'10a. sz. kimutatás'!H16+'10b. sz. kimutatás'!H16</f>
        <v>0</v>
      </c>
      <c r="I16" s="418">
        <f>'10a. sz. kimutatás'!I16+'10b. sz. kimutatás'!I16</f>
        <v>2235169</v>
      </c>
    </row>
    <row r="17" spans="2:9" ht="18" customHeight="1">
      <c r="B17" s="406" t="s">
        <v>546</v>
      </c>
      <c r="D17" s="407">
        <f>'10a. sz. kimutatás'!D17+'10b. sz. kimutatás'!D17</f>
        <v>0</v>
      </c>
      <c r="E17" s="407">
        <f>'10a. sz. kimutatás'!E17+'10b. sz. kimutatás'!E17</f>
        <v>1403</v>
      </c>
      <c r="F17" s="407">
        <f>'10a. sz. kimutatás'!F17+'10b. sz. kimutatás'!F17</f>
        <v>0</v>
      </c>
      <c r="G17" s="407">
        <f>'10a. sz. kimutatás'!G17+'10b. sz. kimutatás'!G17</f>
        <v>0</v>
      </c>
      <c r="H17" s="407">
        <f>'10a. sz. kimutatás'!H17+'10b. sz. kimutatás'!H17</f>
        <v>0</v>
      </c>
      <c r="I17" s="407">
        <f>'10a. sz. kimutatás'!I17+'10b. sz. kimutatás'!I17</f>
        <v>1403</v>
      </c>
    </row>
    <row r="18" spans="2:9" ht="18" customHeight="1">
      <c r="B18" s="406" t="s">
        <v>547</v>
      </c>
      <c r="D18" s="407">
        <f>'10a. sz. kimutatás'!D18+'10b. sz. kimutatás'!D18</f>
        <v>30565</v>
      </c>
      <c r="E18" s="407">
        <f>'10a. sz. kimutatás'!E18+'10b. sz. kimutatás'!E18</f>
        <v>245261</v>
      </c>
      <c r="F18" s="407">
        <f>'10a. sz. kimutatás'!F18+'10b. sz. kimutatás'!F18</f>
        <v>838</v>
      </c>
      <c r="G18" s="407">
        <f>'10a. sz. kimutatás'!G18+'10b. sz. kimutatás'!G18</f>
        <v>0</v>
      </c>
      <c r="H18" s="407">
        <f>'10a. sz. kimutatás'!H18+'10b. sz. kimutatás'!H18</f>
        <v>0</v>
      </c>
      <c r="I18" s="407">
        <f>'10a. sz. kimutatás'!I18+'10b. sz. kimutatás'!I18</f>
        <v>276664</v>
      </c>
    </row>
    <row r="19" spans="2:9" ht="18" customHeight="1">
      <c r="B19" s="406" t="s">
        <v>548</v>
      </c>
      <c r="D19" s="407">
        <f>'10a. sz. kimutatás'!D19+'10b. sz. kimutatás'!D19</f>
        <v>192</v>
      </c>
      <c r="E19" s="407">
        <f>'10a. sz. kimutatás'!E19+'10b. sz. kimutatás'!E19</f>
        <v>140065</v>
      </c>
      <c r="F19" s="407">
        <f>'10a. sz. kimutatás'!F19+'10b. sz. kimutatás'!F19</f>
        <v>51722</v>
      </c>
      <c r="G19" s="407">
        <f>'10a. sz. kimutatás'!G19+'10b. sz. kimutatás'!G19</f>
        <v>85808</v>
      </c>
      <c r="H19" s="407">
        <f>'10a. sz. kimutatás'!H19+'10b. sz. kimutatás'!H19</f>
        <v>0</v>
      </c>
      <c r="I19" s="407">
        <f>'10a. sz. kimutatás'!I19+'10b. sz. kimutatás'!I19</f>
        <v>277787</v>
      </c>
    </row>
    <row r="20" spans="2:9" ht="17.25" customHeight="1">
      <c r="B20" s="406" t="s">
        <v>549</v>
      </c>
      <c r="D20" s="407">
        <f>'10a. sz. kimutatás'!D20+'10b. sz. kimutatás'!D20</f>
        <v>20666</v>
      </c>
      <c r="E20" s="407">
        <f>'10a. sz. kimutatás'!E20+'10b. sz. kimutatás'!E20</f>
        <v>1059626</v>
      </c>
      <c r="F20" s="407">
        <f>'10a. sz. kimutatás'!F20+'10b. sz. kimutatás'!F20</f>
        <v>42034</v>
      </c>
      <c r="G20" s="407">
        <f>'10a. sz. kimutatás'!G20+'10b. sz. kimutatás'!G20</f>
        <v>0</v>
      </c>
      <c r="H20" s="407">
        <f>'10a. sz. kimutatás'!H20+'10b. sz. kimutatás'!H20</f>
        <v>711005</v>
      </c>
      <c r="I20" s="407">
        <f>'10a. sz. kimutatás'!I20+'10b. sz. kimutatás'!I20</f>
        <v>1833331</v>
      </c>
    </row>
    <row r="21" spans="2:9" s="417" customFormat="1" ht="15.75" customHeight="1">
      <c r="B21" s="417" t="s">
        <v>550</v>
      </c>
      <c r="D21" s="418">
        <f>'10a. sz. kimutatás'!D21+'10b. sz. kimutatás'!D21</f>
        <v>51423</v>
      </c>
      <c r="E21" s="418">
        <f>'10a. sz. kimutatás'!E21+'10b. sz. kimutatás'!E21</f>
        <v>1446355</v>
      </c>
      <c r="F21" s="418">
        <f>'10a. sz. kimutatás'!F21+'10b. sz. kimutatás'!F21</f>
        <v>94594</v>
      </c>
      <c r="G21" s="418">
        <f>'10a. sz. kimutatás'!G21+'10b. sz. kimutatás'!G21</f>
        <v>85808</v>
      </c>
      <c r="H21" s="418">
        <f>'10a. sz. kimutatás'!H21+'10b. sz. kimutatás'!H21</f>
        <v>711005</v>
      </c>
      <c r="I21" s="418">
        <f>'10a. sz. kimutatás'!I21+'10b. sz. kimutatás'!I21</f>
        <v>2389185</v>
      </c>
    </row>
    <row r="22" ht="11.25" customHeight="1"/>
    <row r="23" spans="1:9" s="415" customFormat="1" ht="18" customHeight="1">
      <c r="A23" s="419"/>
      <c r="B23" s="420" t="s">
        <v>551</v>
      </c>
      <c r="C23" s="421"/>
      <c r="D23" s="422">
        <f>'10a. sz. kimutatás'!D23+'10b. sz. kimutatás'!D23</f>
        <v>133960</v>
      </c>
      <c r="E23" s="422">
        <f>'10a. sz. kimutatás'!E23+'10b. sz. kimutatás'!E23</f>
        <v>3387665</v>
      </c>
      <c r="F23" s="422">
        <f>'10a. sz. kimutatás'!F23+'10b. sz. kimutatás'!F23</f>
        <v>261642</v>
      </c>
      <c r="G23" s="422">
        <f>'10a. sz. kimutatás'!G23+'10b. sz. kimutatás'!G23</f>
        <v>130082</v>
      </c>
      <c r="H23" s="422">
        <f>'10a. sz. kimutatás'!H23+'10b. sz. kimutatás'!H23</f>
        <v>711005</v>
      </c>
      <c r="I23" s="422">
        <f>'10a. sz. kimutatás'!I23+'10b. sz. kimutatás'!I23</f>
        <v>4624354</v>
      </c>
    </row>
    <row r="24" ht="9.75" customHeight="1"/>
    <row r="25" ht="18" customHeight="1">
      <c r="B25" s="415" t="s">
        <v>552</v>
      </c>
    </row>
    <row r="26" spans="2:9" ht="18" customHeight="1">
      <c r="B26" s="406" t="s">
        <v>553</v>
      </c>
      <c r="D26" s="407">
        <f>'10a. sz. kimutatás'!D26+'10b. sz. kimutatás'!D26</f>
        <v>0</v>
      </c>
      <c r="E26" s="407">
        <f>'10a. sz. kimutatás'!E26+'10b. sz. kimutatás'!E26</f>
        <v>1176617</v>
      </c>
      <c r="F26" s="407">
        <f>'10a. sz. kimutatás'!F26+'10b. sz. kimutatás'!F26</f>
        <v>1453</v>
      </c>
      <c r="G26" s="407">
        <f>'10a. sz. kimutatás'!G26+'10b. sz. kimutatás'!G26</f>
        <v>5259</v>
      </c>
      <c r="H26" s="407">
        <f>'10a. sz. kimutatás'!H26+'10b. sz. kimutatás'!H26</f>
        <v>0</v>
      </c>
      <c r="I26" s="407">
        <f>'10a. sz. kimutatás'!I26+'10b. sz. kimutatás'!I26</f>
        <v>1183329</v>
      </c>
    </row>
    <row r="27" spans="2:9" ht="16.5" customHeight="1">
      <c r="B27" s="423" t="s">
        <v>554</v>
      </c>
      <c r="C27" s="424"/>
      <c r="D27" s="407">
        <f>'10a. sz. kimutatás'!D27+'10b. sz. kimutatás'!D27</f>
        <v>27</v>
      </c>
      <c r="E27" s="407">
        <f>'10a. sz. kimutatás'!E27+'10b. sz. kimutatás'!E27</f>
        <v>443519</v>
      </c>
      <c r="F27" s="407">
        <f>'10a. sz. kimutatás'!F27+'10b. sz. kimutatás'!F27</f>
        <v>307</v>
      </c>
      <c r="G27" s="407">
        <f>'10a. sz. kimutatás'!G27+'10b. sz. kimutatás'!G27</f>
        <v>1699</v>
      </c>
      <c r="H27" s="407">
        <f>'10a. sz. kimutatás'!H27+'10b. sz. kimutatás'!H27</f>
        <v>0</v>
      </c>
      <c r="I27" s="407">
        <f>'10a. sz. kimutatás'!I27+'10b. sz. kimutatás'!I27</f>
        <v>445552</v>
      </c>
    </row>
    <row r="28" spans="2:9" ht="17.25" customHeight="1">
      <c r="B28" s="425" t="s">
        <v>555</v>
      </c>
      <c r="C28" s="425"/>
      <c r="D28" s="407">
        <f>'10a. sz. kimutatás'!D28+'10b. sz. kimutatás'!D28</f>
        <v>0</v>
      </c>
      <c r="E28" s="407">
        <f>'10a. sz. kimutatás'!E28+'10b. sz. kimutatás'!E28</f>
        <v>0</v>
      </c>
      <c r="F28" s="407">
        <f>'10a. sz. kimutatás'!F28+'10b. sz. kimutatás'!F28</f>
        <v>130</v>
      </c>
      <c r="G28" s="407">
        <f>'10a. sz. kimutatás'!G28+'10b. sz. kimutatás'!G28</f>
        <v>0</v>
      </c>
      <c r="H28" s="407">
        <f>'10a. sz. kimutatás'!H28+'10b. sz. kimutatás'!H28</f>
        <v>0</v>
      </c>
      <c r="I28" s="407">
        <f>'10a. sz. kimutatás'!I28+'10b. sz. kimutatás'!I28</f>
        <v>130</v>
      </c>
    </row>
    <row r="29" spans="2:9" ht="15" customHeight="1">
      <c r="B29" s="406" t="s">
        <v>556</v>
      </c>
      <c r="D29" s="407">
        <f>'10a. sz. kimutatás'!D29+'10b. sz. kimutatás'!D29</f>
        <v>4946</v>
      </c>
      <c r="E29" s="407">
        <f>'10a. sz. kimutatás'!E29+'10b. sz. kimutatás'!E29</f>
        <v>0</v>
      </c>
      <c r="F29" s="407">
        <f>'10a. sz. kimutatás'!F29+'10b. sz. kimutatás'!F29</f>
        <v>41496</v>
      </c>
      <c r="G29" s="407">
        <f>'10a. sz. kimutatás'!G29+'10b. sz. kimutatás'!G29</f>
        <v>1300</v>
      </c>
      <c r="H29" s="407">
        <f>'10a. sz. kimutatás'!H29+'10b. sz. kimutatás'!H29</f>
        <v>2058</v>
      </c>
      <c r="I29" s="407">
        <f>'10a. sz. kimutatás'!I29+'10b. sz. kimutatás'!I29</f>
        <v>49800</v>
      </c>
    </row>
    <row r="30" spans="2:9" ht="18" customHeight="1">
      <c r="B30" s="406" t="s">
        <v>557</v>
      </c>
      <c r="D30" s="407">
        <f>'10a. sz. kimutatás'!D30+'10b. sz. kimutatás'!D30</f>
        <v>0</v>
      </c>
      <c r="E30" s="407">
        <f>'10a. sz. kimutatás'!E30+'10b. sz. kimutatás'!E30</f>
        <v>221</v>
      </c>
      <c r="F30" s="407">
        <f>'10a. sz. kimutatás'!F30+'10b. sz. kimutatás'!F30</f>
        <v>0</v>
      </c>
      <c r="G30" s="407">
        <f>'10a. sz. kimutatás'!G30+'10b. sz. kimutatás'!G30</f>
        <v>0</v>
      </c>
      <c r="H30" s="407">
        <f>'10a. sz. kimutatás'!H30+'10b. sz. kimutatás'!H30</f>
        <v>0</v>
      </c>
      <c r="I30" s="407">
        <f>'10a. sz. kimutatás'!I30+'10b. sz. kimutatás'!I30</f>
        <v>221</v>
      </c>
    </row>
    <row r="31" spans="2:9" ht="18" customHeight="1">
      <c r="B31" s="406" t="s">
        <v>558</v>
      </c>
      <c r="D31" s="407">
        <f>'10a. sz. kimutatás'!D31+'10b. sz. kimutatás'!D31</f>
        <v>19507</v>
      </c>
      <c r="E31" s="407">
        <f>'10a. sz. kimutatás'!E31+'10b. sz. kimutatás'!E31</f>
        <v>1325769</v>
      </c>
      <c r="F31" s="407">
        <f>'10a. sz. kimutatás'!F31+'10b. sz. kimutatás'!F31</f>
        <v>34104</v>
      </c>
      <c r="G31" s="407">
        <f>'10a. sz. kimutatás'!G31+'10b. sz. kimutatás'!G31</f>
        <v>0</v>
      </c>
      <c r="H31" s="407">
        <f>'10a. sz. kimutatás'!H31+'10b. sz. kimutatás'!H31</f>
        <v>281998</v>
      </c>
      <c r="I31" s="407">
        <f>'10a. sz. kimutatás'!I31+'10b. sz. kimutatás'!I31</f>
        <v>1661378</v>
      </c>
    </row>
    <row r="32" ht="11.25" customHeight="1"/>
    <row r="33" spans="1:9" s="415" customFormat="1" ht="18" customHeight="1">
      <c r="A33" s="419"/>
      <c r="B33" s="420" t="s">
        <v>559</v>
      </c>
      <c r="C33" s="421"/>
      <c r="D33" s="422">
        <f>'10a. sz. kimutatás'!D33+'10b. sz. kimutatás'!D33</f>
        <v>24480</v>
      </c>
      <c r="E33" s="422">
        <f>'10a. sz. kimutatás'!E33+'10b. sz. kimutatás'!E33</f>
        <v>2946126</v>
      </c>
      <c r="F33" s="422">
        <f>'10a. sz. kimutatás'!F33+'10b. sz. kimutatás'!F33</f>
        <v>77490</v>
      </c>
      <c r="G33" s="422">
        <f>'10a. sz. kimutatás'!G33+'10b. sz. kimutatás'!G33</f>
        <v>8258</v>
      </c>
      <c r="H33" s="422">
        <f>'10a. sz. kimutatás'!H33+'10b. sz. kimutatás'!H33</f>
        <v>284056</v>
      </c>
      <c r="I33" s="422">
        <f>'10a. sz. kimutatás'!I33+'10b. sz. kimutatás'!I33</f>
        <v>3340410</v>
      </c>
    </row>
    <row r="34" ht="12" customHeight="1"/>
    <row r="35" spans="1:9" s="415" customFormat="1" ht="18" customHeight="1">
      <c r="A35" s="426" t="s">
        <v>560</v>
      </c>
      <c r="B35" s="427"/>
      <c r="C35" s="428"/>
      <c r="D35" s="429">
        <f>'10a. sz. kimutatás'!D35+'10b. sz. kimutatás'!D35</f>
        <v>410711</v>
      </c>
      <c r="E35" s="429">
        <f>'10a. sz. kimutatás'!E35+'10b. sz. kimutatás'!E35</f>
        <v>45928444</v>
      </c>
      <c r="F35" s="429">
        <f>'10a. sz. kimutatás'!F35+'10b. sz. kimutatás'!F35</f>
        <v>1669386</v>
      </c>
      <c r="G35" s="429">
        <f>'10a. sz. kimutatás'!G35+'10b. sz. kimutatás'!G35</f>
        <v>421648</v>
      </c>
      <c r="H35" s="429">
        <f>'10a. sz. kimutatás'!H35+'10b. sz. kimutatás'!H35</f>
        <v>7022590</v>
      </c>
      <c r="I35" s="429">
        <f>'10a. sz. kimutatás'!I35+'10b. sz. kimutatás'!I35</f>
        <v>55452779</v>
      </c>
    </row>
    <row r="36" ht="14.25" customHeight="1"/>
    <row r="37" ht="18" customHeight="1">
      <c r="A37" s="415" t="s">
        <v>561</v>
      </c>
    </row>
    <row r="38" ht="9" customHeight="1"/>
    <row r="39" spans="2:9" s="415" customFormat="1" ht="18" customHeight="1">
      <c r="B39" s="415" t="s">
        <v>562</v>
      </c>
      <c r="D39" s="416">
        <f>'10a. sz. kimutatás'!D39+'10b. sz. kimutatás'!D39</f>
        <v>239540</v>
      </c>
      <c r="E39" s="416">
        <f>'10a. sz. kimutatás'!E39+'10b. sz. kimutatás'!E39</f>
        <v>1432310</v>
      </c>
      <c r="F39" s="416">
        <f>'10a. sz. kimutatás'!F39+'10b. sz. kimutatás'!F39</f>
        <v>812211</v>
      </c>
      <c r="G39" s="416">
        <f>'10a. sz. kimutatás'!G39+'10b. sz. kimutatás'!G39</f>
        <v>229264</v>
      </c>
      <c r="H39" s="416">
        <f>'10a. sz. kimutatás'!H39+'10b. sz. kimutatás'!H39</f>
        <v>1339659</v>
      </c>
      <c r="I39" s="416">
        <f>'10a. sz. kimutatás'!I39+'10b. sz. kimutatás'!I39</f>
        <v>4052984</v>
      </c>
    </row>
    <row r="40" spans="2:9" ht="18" customHeight="1">
      <c r="B40" s="406" t="s">
        <v>563</v>
      </c>
      <c r="C40" s="430"/>
      <c r="D40" s="407">
        <f>'10a. sz. kimutatás'!D40+'10b. sz. kimutatás'!D40</f>
        <v>38889</v>
      </c>
      <c r="E40" s="407">
        <f>'10a. sz. kimutatás'!E40+'10b. sz. kimutatás'!E40</f>
        <v>597808</v>
      </c>
      <c r="F40" s="407">
        <f>'10a. sz. kimutatás'!F40+'10b. sz. kimutatás'!F40</f>
        <v>166337</v>
      </c>
      <c r="G40" s="407">
        <f>'10a. sz. kimutatás'!G40+'10b. sz. kimutatás'!G40</f>
        <v>35479</v>
      </c>
      <c r="H40" s="407">
        <f>'10a. sz. kimutatás'!H40+'10b. sz. kimutatás'!H40</f>
        <v>204980</v>
      </c>
      <c r="I40" s="407">
        <f>'10a. sz. kimutatás'!I40+'10b. sz. kimutatás'!I40</f>
        <v>1043493</v>
      </c>
    </row>
    <row r="41" spans="2:9" ht="18" customHeight="1">
      <c r="B41" s="406" t="s">
        <v>564</v>
      </c>
      <c r="D41" s="407">
        <f>'10a. sz. kimutatás'!D41+'10b. sz. kimutatás'!D41</f>
        <v>5697</v>
      </c>
      <c r="E41" s="407">
        <f>'10a. sz. kimutatás'!E41+'10b. sz. kimutatás'!E41</f>
        <v>75413</v>
      </c>
      <c r="F41" s="407">
        <f>'10a. sz. kimutatás'!F41+'10b. sz. kimutatás'!F41</f>
        <v>60054</v>
      </c>
      <c r="G41" s="407">
        <f>'10a. sz. kimutatás'!G41+'10b. sz. kimutatás'!G41</f>
        <v>9095</v>
      </c>
      <c r="H41" s="407">
        <f>'10a. sz. kimutatás'!H41+'10b. sz. kimutatás'!H41</f>
        <v>29995</v>
      </c>
      <c r="I41" s="407">
        <f>'10a. sz. kimutatás'!I41+'10b. sz. kimutatás'!I41</f>
        <v>180254</v>
      </c>
    </row>
    <row r="42" ht="11.25" customHeight="1"/>
    <row r="43" spans="1:9" s="415" customFormat="1" ht="18" customHeight="1">
      <c r="A43" s="419"/>
      <c r="B43" s="420" t="s">
        <v>565</v>
      </c>
      <c r="C43" s="421"/>
      <c r="D43" s="422">
        <f>'10a. sz. kimutatás'!D43+'10b. sz. kimutatás'!D43</f>
        <v>272732</v>
      </c>
      <c r="E43" s="422">
        <f>'10a. sz. kimutatás'!E43+'10b. sz. kimutatás'!E43</f>
        <v>1954705</v>
      </c>
      <c r="F43" s="422">
        <f>'10a. sz. kimutatás'!F43+'10b. sz. kimutatás'!F43</f>
        <v>918494</v>
      </c>
      <c r="G43" s="422">
        <f>'10a. sz. kimutatás'!G43+'10b. sz. kimutatás'!G43</f>
        <v>255648</v>
      </c>
      <c r="H43" s="422">
        <f>'10a. sz. kimutatás'!H43+'10b. sz. kimutatás'!H43</f>
        <v>1514644</v>
      </c>
      <c r="I43" s="422">
        <f>'10a. sz. kimutatás'!I43+'10b. sz. kimutatás'!I43</f>
        <v>4916223</v>
      </c>
    </row>
    <row r="44" ht="11.25" customHeight="1"/>
    <row r="45" spans="2:9" s="415" customFormat="1" ht="18" customHeight="1">
      <c r="B45" s="415" t="s">
        <v>566</v>
      </c>
      <c r="D45" s="416">
        <f>'10a. sz. kimutatás'!D45+'10b. sz. kimutatás'!D45</f>
        <v>0</v>
      </c>
      <c r="E45" s="416">
        <f>'10a. sz. kimutatás'!E45+'10b. sz. kimutatás'!E45</f>
        <v>2515</v>
      </c>
      <c r="F45" s="416">
        <f>'10a. sz. kimutatás'!F45+'10b. sz. kimutatás'!F45</f>
        <v>0</v>
      </c>
      <c r="G45" s="416">
        <f>'10a. sz. kimutatás'!G45+'10b. sz. kimutatás'!G45</f>
        <v>0</v>
      </c>
      <c r="H45" s="416">
        <f>'10a. sz. kimutatás'!H45+'10b. sz. kimutatás'!H45</f>
        <v>0</v>
      </c>
      <c r="I45" s="416">
        <f>'10a. sz. kimutatás'!I45+'10b. sz. kimutatás'!I45</f>
        <v>2515</v>
      </c>
    </row>
    <row r="46" spans="2:9" ht="18" customHeight="1">
      <c r="B46" s="406" t="s">
        <v>567</v>
      </c>
      <c r="D46" s="407">
        <f>'10a. sz. kimutatás'!D46+'10b. sz. kimutatás'!D46</f>
        <v>4</v>
      </c>
      <c r="E46" s="407">
        <f>'10a. sz. kimutatás'!E46+'10b. sz. kimutatás'!E46</f>
        <v>0</v>
      </c>
      <c r="F46" s="407">
        <f>'10a. sz. kimutatás'!F46+'10b. sz. kimutatás'!F46</f>
        <v>446</v>
      </c>
      <c r="G46" s="407">
        <f>'10a. sz. kimutatás'!G46+'10b. sz. kimutatás'!G46</f>
        <v>0</v>
      </c>
      <c r="H46" s="407">
        <f>'10a. sz. kimutatás'!H46+'10b. sz. kimutatás'!H46</f>
        <v>1719</v>
      </c>
      <c r="I46" s="407">
        <f>'10a. sz. kimutatás'!I46+'10b. sz. kimutatás'!I46</f>
        <v>2169</v>
      </c>
    </row>
    <row r="47" spans="2:9" ht="18" customHeight="1">
      <c r="B47" s="406" t="s">
        <v>568</v>
      </c>
      <c r="D47" s="407">
        <f>'10a. sz. kimutatás'!D47+'10b. sz. kimutatás'!D47</f>
        <v>4</v>
      </c>
      <c r="E47" s="407">
        <f>'10a. sz. kimutatás'!E47+'10b. sz. kimutatás'!E47</f>
        <v>1271</v>
      </c>
      <c r="F47" s="407">
        <f>'10a. sz. kimutatás'!F47+'10b. sz. kimutatás'!F47</f>
        <v>46</v>
      </c>
      <c r="G47" s="407">
        <f>'10a. sz. kimutatás'!G47+'10b. sz. kimutatás'!G47</f>
        <v>0</v>
      </c>
      <c r="H47" s="407">
        <f>'10a. sz. kimutatás'!H47+'10b. sz. kimutatás'!H47</f>
        <v>1719</v>
      </c>
      <c r="I47" s="407">
        <f>'10a. sz. kimutatás'!I47+'10b. sz. kimutatás'!I47</f>
        <v>3040</v>
      </c>
    </row>
    <row r="48" spans="2:9" ht="18" customHeight="1">
      <c r="B48" s="406" t="s">
        <v>569</v>
      </c>
      <c r="D48" s="407">
        <f>'10a. sz. kimutatás'!D48+'10b. sz. kimutatás'!D48</f>
        <v>0</v>
      </c>
      <c r="E48" s="407">
        <f>'10a. sz. kimutatás'!E48+'10b. sz. kimutatás'!E48</f>
        <v>0</v>
      </c>
      <c r="F48" s="407">
        <f>'10a. sz. kimutatás'!F48+'10b. sz. kimutatás'!F48</f>
        <v>0</v>
      </c>
      <c r="G48" s="407">
        <f>'10a. sz. kimutatás'!G48+'10b. sz. kimutatás'!G48</f>
        <v>0</v>
      </c>
      <c r="H48" s="407">
        <f>'10a. sz. kimutatás'!H48+'10b. sz. kimutatás'!H48</f>
        <v>0</v>
      </c>
      <c r="I48" s="407">
        <f>'10a. sz. kimutatás'!I48+'10b. sz. kimutatás'!I48</f>
        <v>0</v>
      </c>
    </row>
    <row r="49" ht="10.5" customHeight="1"/>
    <row r="50" spans="1:9" s="415" customFormat="1" ht="18" customHeight="1">
      <c r="A50" s="419"/>
      <c r="B50" s="420" t="s">
        <v>570</v>
      </c>
      <c r="C50" s="421"/>
      <c r="D50" s="422">
        <f>'10a. sz. kimutatás'!D50+'10b. sz. kimutatás'!D50</f>
        <v>0</v>
      </c>
      <c r="E50" s="422">
        <f>'10a. sz. kimutatás'!E50+'10b. sz. kimutatás'!E50</f>
        <v>1244</v>
      </c>
      <c r="F50" s="422">
        <f>'10a. sz. kimutatás'!F50+'10b. sz. kimutatás'!F50</f>
        <v>400</v>
      </c>
      <c r="G50" s="422">
        <f>'10a. sz. kimutatás'!G50+'10b. sz. kimutatás'!G50</f>
        <v>0</v>
      </c>
      <c r="H50" s="422">
        <f>'10a. sz. kimutatás'!H50+'10b. sz. kimutatás'!H50</f>
        <v>0</v>
      </c>
      <c r="I50" s="422">
        <f>'10a. sz. kimutatás'!I50+'10b. sz. kimutatás'!I50</f>
        <v>1644</v>
      </c>
    </row>
    <row r="51" ht="12" customHeight="1"/>
    <row r="52" spans="1:9" s="415" customFormat="1" ht="18" customHeight="1">
      <c r="A52" s="431" t="s">
        <v>571</v>
      </c>
      <c r="B52" s="431"/>
      <c r="C52" s="431"/>
      <c r="D52" s="429">
        <f aca="true" t="shared" si="0" ref="D52:I52">SUM(D43+D50)</f>
        <v>272732</v>
      </c>
      <c r="E52" s="429">
        <f t="shared" si="0"/>
        <v>1955949</v>
      </c>
      <c r="F52" s="429">
        <f t="shared" si="0"/>
        <v>918894</v>
      </c>
      <c r="G52" s="429">
        <f t="shared" si="0"/>
        <v>255648</v>
      </c>
      <c r="H52" s="429">
        <f t="shared" si="0"/>
        <v>1514644</v>
      </c>
      <c r="I52" s="429">
        <f t="shared" si="0"/>
        <v>4917867</v>
      </c>
    </row>
    <row r="53" ht="12.75" customHeight="1" thickBot="1"/>
    <row r="54" spans="1:9" s="415" customFormat="1" ht="18" customHeight="1" thickBot="1">
      <c r="A54" s="432" t="s">
        <v>572</v>
      </c>
      <c r="B54" s="433"/>
      <c r="C54" s="434"/>
      <c r="D54" s="435">
        <f>'10a. sz. kimutatás'!D54+'10b. sz. kimutatás'!D54</f>
        <v>137979</v>
      </c>
      <c r="E54" s="435">
        <f>'10a. sz. kimutatás'!E54+'10b. sz. kimutatás'!E54</f>
        <v>43972495</v>
      </c>
      <c r="F54" s="435">
        <f>'10a. sz. kimutatás'!F54+'10b. sz. kimutatás'!F54</f>
        <v>750492</v>
      </c>
      <c r="G54" s="435">
        <f>'10a. sz. kimutatás'!G54+'10b. sz. kimutatás'!G54</f>
        <v>166000</v>
      </c>
      <c r="H54" s="435">
        <f>'10a. sz. kimutatás'!H54+'10b. sz. kimutatás'!H54</f>
        <v>5507946</v>
      </c>
      <c r="I54" s="435">
        <f>'10a. sz. kimutatás'!I54+'10b. sz. kimutatás'!I54</f>
        <v>50534912</v>
      </c>
    </row>
    <row r="55" ht="8.25" customHeight="1"/>
    <row r="56" spans="1:9" ht="18" customHeight="1">
      <c r="A56" s="406" t="s">
        <v>573</v>
      </c>
      <c r="D56" s="407">
        <f>'10a. sz. kimutatás'!D56+'10b. sz. kimutatás'!D56</f>
        <v>148815</v>
      </c>
      <c r="E56" s="407">
        <f>'10a. sz. kimutatás'!E56+'10b. sz. kimutatás'!E56</f>
        <v>5119</v>
      </c>
      <c r="F56" s="407">
        <f>'10a. sz. kimutatás'!F56+'10b. sz. kimutatás'!F56</f>
        <v>606995</v>
      </c>
      <c r="G56" s="407">
        <f>'10a. sz. kimutatás'!G56+'10b. sz. kimutatás'!G56</f>
        <v>161225</v>
      </c>
      <c r="H56" s="407">
        <f>'10a. sz. kimutatás'!H56+'10b. sz. kimutatás'!H56</f>
        <v>166733</v>
      </c>
      <c r="I56" s="407">
        <f>'10a. sz. kimutatás'!I56+'10b. sz. kimutatás'!I56</f>
        <v>1088887</v>
      </c>
    </row>
  </sheetData>
  <mergeCells count="3">
    <mergeCell ref="A6:C6"/>
    <mergeCell ref="B27:C27"/>
    <mergeCell ref="B28:C28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</sheetPr>
  <dimension ref="A1:I56"/>
  <sheetViews>
    <sheetView showGridLines="0" zoomScale="75" zoomScaleNormal="75" workbookViewId="0" topLeftCell="A40">
      <selection activeCell="F18" sqref="F18"/>
    </sheetView>
  </sheetViews>
  <sheetFormatPr defaultColWidth="9.33203125" defaultRowHeight="12.75"/>
  <cols>
    <col min="1" max="1" width="2.5" style="406" customWidth="1"/>
    <col min="2" max="2" width="11.83203125" style="406" customWidth="1"/>
    <col min="3" max="3" width="40" style="406" customWidth="1"/>
    <col min="4" max="4" width="12.66015625" style="407" customWidth="1"/>
    <col min="5" max="5" width="12" style="407" customWidth="1"/>
    <col min="6" max="6" width="14.33203125" style="407" customWidth="1"/>
    <col min="7" max="7" width="10.83203125" style="407" customWidth="1"/>
    <col min="8" max="8" width="10.33203125" style="407" customWidth="1"/>
    <col min="9" max="9" width="11" style="407" customWidth="1"/>
    <col min="10" max="16384" width="10.66015625" style="406" customWidth="1"/>
  </cols>
  <sheetData>
    <row r="1" spans="1:9" ht="12" customHeight="1">
      <c r="A1" s="406" t="s">
        <v>894</v>
      </c>
      <c r="I1" s="408" t="s">
        <v>574</v>
      </c>
    </row>
    <row r="2" ht="10.5" customHeight="1">
      <c r="I2" s="409"/>
    </row>
    <row r="3" ht="37.5" customHeight="1"/>
    <row r="4" ht="10.5" customHeight="1"/>
    <row r="5" ht="13.5" thickBot="1">
      <c r="I5" s="408" t="s">
        <v>814</v>
      </c>
    </row>
    <row r="6" spans="1:9" s="414" customFormat="1" ht="54" customHeight="1" thickBot="1">
      <c r="A6" s="410" t="s">
        <v>888</v>
      </c>
      <c r="B6" s="411"/>
      <c r="C6" s="412"/>
      <c r="D6" s="413" t="s">
        <v>534</v>
      </c>
      <c r="E6" s="413" t="s">
        <v>535</v>
      </c>
      <c r="F6" s="413" t="s">
        <v>536</v>
      </c>
      <c r="G6" s="413" t="s">
        <v>537</v>
      </c>
      <c r="H6" s="413" t="s">
        <v>538</v>
      </c>
      <c r="I6" s="413" t="s">
        <v>903</v>
      </c>
    </row>
    <row r="7" ht="10.5" customHeight="1"/>
    <row r="8" ht="14.25" customHeight="1">
      <c r="A8" s="415" t="s">
        <v>539</v>
      </c>
    </row>
    <row r="9" ht="11.25" customHeight="1"/>
    <row r="10" spans="2:9" s="415" customFormat="1" ht="18" customHeight="1">
      <c r="B10" s="415" t="s">
        <v>540</v>
      </c>
      <c r="D10" s="416">
        <v>114422</v>
      </c>
      <c r="E10" s="416">
        <v>3710553</v>
      </c>
      <c r="F10" s="416">
        <v>991057</v>
      </c>
      <c r="G10" s="416">
        <v>251158</v>
      </c>
      <c r="H10" s="416">
        <v>6629</v>
      </c>
      <c r="I10" s="416">
        <f>SUM(D10:H10)</f>
        <v>5073819</v>
      </c>
    </row>
    <row r="11" ht="10.5" customHeight="1"/>
    <row r="12" ht="18" customHeight="1">
      <c r="B12" s="415" t="s">
        <v>541</v>
      </c>
    </row>
    <row r="13" spans="2:9" ht="18" customHeight="1">
      <c r="B13" s="406" t="s">
        <v>542</v>
      </c>
      <c r="D13" s="407">
        <v>10704</v>
      </c>
      <c r="E13" s="407">
        <v>31550</v>
      </c>
      <c r="F13" s="407">
        <v>101273</v>
      </c>
      <c r="G13" s="407">
        <v>31487</v>
      </c>
      <c r="H13" s="407">
        <v>0</v>
      </c>
      <c r="I13" s="407">
        <f>SUM(D13:H13)</f>
        <v>175014</v>
      </c>
    </row>
    <row r="14" spans="2:9" ht="18" customHeight="1">
      <c r="B14" s="406" t="s">
        <v>543</v>
      </c>
      <c r="D14" s="407">
        <v>0</v>
      </c>
      <c r="E14" s="407">
        <v>29902</v>
      </c>
      <c r="F14" s="407">
        <v>742</v>
      </c>
      <c r="G14" s="407">
        <v>1358</v>
      </c>
      <c r="H14" s="407">
        <v>0</v>
      </c>
      <c r="I14" s="407">
        <f>SUM(D14:H14)</f>
        <v>32002</v>
      </c>
    </row>
    <row r="15" spans="2:9" ht="18" customHeight="1">
      <c r="B15" s="406" t="s">
        <v>544</v>
      </c>
      <c r="D15" s="407">
        <v>5109</v>
      </c>
      <c r="E15" s="407">
        <v>12712</v>
      </c>
      <c r="F15" s="407">
        <v>24522</v>
      </c>
      <c r="G15" s="407">
        <v>6513</v>
      </c>
      <c r="I15" s="407">
        <f>SUM(D15:H15)</f>
        <v>48856</v>
      </c>
    </row>
    <row r="16" spans="2:9" ht="18" customHeight="1">
      <c r="B16" s="436" t="s">
        <v>545</v>
      </c>
      <c r="C16" s="436"/>
      <c r="D16" s="437">
        <f aca="true" t="shared" si="0" ref="D16:I16">SUM(D13:D15)</f>
        <v>15813</v>
      </c>
      <c r="E16" s="437">
        <f t="shared" si="0"/>
        <v>74164</v>
      </c>
      <c r="F16" s="437">
        <f t="shared" si="0"/>
        <v>126537</v>
      </c>
      <c r="G16" s="437">
        <f t="shared" si="0"/>
        <v>39358</v>
      </c>
      <c r="H16" s="437">
        <f t="shared" si="0"/>
        <v>0</v>
      </c>
      <c r="I16" s="437">
        <f t="shared" si="0"/>
        <v>255872</v>
      </c>
    </row>
    <row r="17" spans="2:9" ht="18" customHeight="1">
      <c r="B17" s="406" t="s">
        <v>546</v>
      </c>
      <c r="D17" s="407">
        <v>0</v>
      </c>
      <c r="E17" s="407">
        <v>1403</v>
      </c>
      <c r="F17" s="407">
        <v>0</v>
      </c>
      <c r="G17" s="407">
        <v>0</v>
      </c>
      <c r="H17" s="407">
        <v>0</v>
      </c>
      <c r="I17" s="407">
        <f>SUM(D17:H17)</f>
        <v>1403</v>
      </c>
    </row>
    <row r="18" spans="2:9" ht="18" customHeight="1">
      <c r="B18" s="406" t="s">
        <v>547</v>
      </c>
      <c r="D18" s="407">
        <v>0</v>
      </c>
      <c r="E18" s="407">
        <v>0</v>
      </c>
      <c r="F18" s="407">
        <v>650</v>
      </c>
      <c r="G18" s="407">
        <v>0</v>
      </c>
      <c r="H18" s="407">
        <v>0</v>
      </c>
      <c r="I18" s="407">
        <f>SUM(D18:H18)</f>
        <v>650</v>
      </c>
    </row>
    <row r="19" spans="2:9" ht="18" customHeight="1">
      <c r="B19" s="406" t="s">
        <v>548</v>
      </c>
      <c r="D19" s="407">
        <v>192</v>
      </c>
      <c r="E19" s="407">
        <v>0</v>
      </c>
      <c r="F19" s="407">
        <v>51722</v>
      </c>
      <c r="G19" s="407">
        <v>85808</v>
      </c>
      <c r="H19" s="407">
        <v>0</v>
      </c>
      <c r="I19" s="407">
        <f>SUM(D19:H19)</f>
        <v>137722</v>
      </c>
    </row>
    <row r="20" spans="2:9" ht="17.25" customHeight="1">
      <c r="B20" s="406" t="s">
        <v>549</v>
      </c>
      <c r="D20" s="407">
        <v>244</v>
      </c>
      <c r="E20" s="407">
        <v>268809</v>
      </c>
      <c r="F20" s="407">
        <v>40331</v>
      </c>
      <c r="G20" s="407">
        <v>0</v>
      </c>
      <c r="H20" s="407">
        <v>0</v>
      </c>
      <c r="I20" s="407">
        <f>SUM(D20:H20)</f>
        <v>309384</v>
      </c>
    </row>
    <row r="21" spans="2:9" ht="15.75" customHeight="1">
      <c r="B21" s="436" t="s">
        <v>550</v>
      </c>
      <c r="C21" s="436"/>
      <c r="D21" s="437">
        <f aca="true" t="shared" si="1" ref="D21:I21">SUM(D17:D20)</f>
        <v>436</v>
      </c>
      <c r="E21" s="437">
        <f t="shared" si="1"/>
        <v>270212</v>
      </c>
      <c r="F21" s="437">
        <f t="shared" si="1"/>
        <v>92703</v>
      </c>
      <c r="G21" s="437">
        <f t="shared" si="1"/>
        <v>85808</v>
      </c>
      <c r="H21" s="437">
        <f t="shared" si="1"/>
        <v>0</v>
      </c>
      <c r="I21" s="437">
        <f t="shared" si="1"/>
        <v>449159</v>
      </c>
    </row>
    <row r="22" ht="12" customHeight="1"/>
    <row r="23" spans="1:9" s="415" customFormat="1" ht="18" customHeight="1">
      <c r="A23" s="419"/>
      <c r="B23" s="420" t="s">
        <v>551</v>
      </c>
      <c r="C23" s="421"/>
      <c r="D23" s="422">
        <f aca="true" t="shared" si="2" ref="D23:I23">D16+D21</f>
        <v>16249</v>
      </c>
      <c r="E23" s="422">
        <f t="shared" si="2"/>
        <v>344376</v>
      </c>
      <c r="F23" s="422">
        <f t="shared" si="2"/>
        <v>219240</v>
      </c>
      <c r="G23" s="422">
        <f t="shared" si="2"/>
        <v>125166</v>
      </c>
      <c r="H23" s="422">
        <f t="shared" si="2"/>
        <v>0</v>
      </c>
      <c r="I23" s="422">
        <f t="shared" si="2"/>
        <v>705031</v>
      </c>
    </row>
    <row r="24" ht="12.75" customHeight="1"/>
    <row r="25" ht="18" customHeight="1">
      <c r="B25" s="415" t="s">
        <v>552</v>
      </c>
    </row>
    <row r="26" spans="2:9" ht="18" customHeight="1">
      <c r="B26" s="406" t="s">
        <v>553</v>
      </c>
      <c r="D26" s="407">
        <v>0</v>
      </c>
      <c r="E26" s="407">
        <v>0</v>
      </c>
      <c r="F26" s="407">
        <v>1056</v>
      </c>
      <c r="G26" s="407">
        <v>5259</v>
      </c>
      <c r="H26" s="407">
        <v>0</v>
      </c>
      <c r="I26" s="407">
        <f aca="true" t="shared" si="3" ref="I26:I31">SUM(D26:H26)</f>
        <v>6315</v>
      </c>
    </row>
    <row r="27" spans="2:9" ht="26.25" customHeight="1">
      <c r="B27" s="423" t="s">
        <v>575</v>
      </c>
      <c r="C27" s="424"/>
      <c r="D27" s="407">
        <v>0</v>
      </c>
      <c r="E27" s="407">
        <v>2948</v>
      </c>
      <c r="F27" s="407">
        <v>0</v>
      </c>
      <c r="G27" s="407">
        <v>0</v>
      </c>
      <c r="H27" s="407">
        <v>0</v>
      </c>
      <c r="I27" s="407">
        <f t="shared" si="3"/>
        <v>2948</v>
      </c>
    </row>
    <row r="28" spans="2:9" ht="18.75" customHeight="1">
      <c r="B28" s="406" t="s">
        <v>555</v>
      </c>
      <c r="D28" s="407">
        <v>0</v>
      </c>
      <c r="E28" s="407">
        <v>0</v>
      </c>
      <c r="F28" s="407">
        <v>130</v>
      </c>
      <c r="G28" s="407">
        <v>0</v>
      </c>
      <c r="H28" s="407">
        <v>0</v>
      </c>
      <c r="I28" s="407">
        <f t="shared" si="3"/>
        <v>130</v>
      </c>
    </row>
    <row r="29" spans="2:9" ht="18" customHeight="1">
      <c r="B29" s="406" t="s">
        <v>556</v>
      </c>
      <c r="D29" s="407">
        <v>4676</v>
      </c>
      <c r="E29" s="407">
        <v>0</v>
      </c>
      <c r="F29" s="407">
        <v>37578</v>
      </c>
      <c r="G29" s="407">
        <v>1300</v>
      </c>
      <c r="H29" s="407">
        <v>0</v>
      </c>
      <c r="I29" s="407">
        <f t="shared" si="3"/>
        <v>43554</v>
      </c>
    </row>
    <row r="30" spans="2:9" ht="18" customHeight="1">
      <c r="B30" s="406" t="s">
        <v>557</v>
      </c>
      <c r="D30" s="407">
        <v>0</v>
      </c>
      <c r="E30" s="407">
        <v>0</v>
      </c>
      <c r="F30" s="407">
        <v>0</v>
      </c>
      <c r="G30" s="407">
        <v>0</v>
      </c>
      <c r="H30" s="407">
        <v>0</v>
      </c>
      <c r="I30" s="407">
        <f t="shared" si="3"/>
        <v>0</v>
      </c>
    </row>
    <row r="31" spans="2:9" ht="18" customHeight="1">
      <c r="B31" s="406" t="s">
        <v>558</v>
      </c>
      <c r="D31" s="407">
        <v>307</v>
      </c>
      <c r="E31" s="407">
        <v>42679</v>
      </c>
      <c r="F31" s="407">
        <v>31008</v>
      </c>
      <c r="G31" s="407">
        <v>0</v>
      </c>
      <c r="H31" s="407">
        <v>0</v>
      </c>
      <c r="I31" s="407">
        <f t="shared" si="3"/>
        <v>73994</v>
      </c>
    </row>
    <row r="32" ht="9.75" customHeight="1"/>
    <row r="33" spans="1:9" s="415" customFormat="1" ht="18" customHeight="1">
      <c r="A33" s="419"/>
      <c r="B33" s="420" t="s">
        <v>559</v>
      </c>
      <c r="C33" s="421"/>
      <c r="D33" s="422">
        <f aca="true" t="shared" si="4" ref="D33:I33">SUM(D26:D31)</f>
        <v>4983</v>
      </c>
      <c r="E33" s="422">
        <f t="shared" si="4"/>
        <v>45627</v>
      </c>
      <c r="F33" s="422">
        <f t="shared" si="4"/>
        <v>69772</v>
      </c>
      <c r="G33" s="422">
        <f t="shared" si="4"/>
        <v>6559</v>
      </c>
      <c r="H33" s="422">
        <f t="shared" si="4"/>
        <v>0</v>
      </c>
      <c r="I33" s="422">
        <f t="shared" si="4"/>
        <v>126941</v>
      </c>
    </row>
    <row r="34" ht="12" customHeight="1"/>
    <row r="35" spans="1:9" s="415" customFormat="1" ht="18" customHeight="1">
      <c r="A35" s="426" t="s">
        <v>560</v>
      </c>
      <c r="B35" s="427"/>
      <c r="C35" s="428"/>
      <c r="D35" s="429">
        <f aca="true" t="shared" si="5" ref="D35:I35">D10+D23-D33</f>
        <v>125688</v>
      </c>
      <c r="E35" s="429">
        <f t="shared" si="5"/>
        <v>4009302</v>
      </c>
      <c r="F35" s="429">
        <f t="shared" si="5"/>
        <v>1140525</v>
      </c>
      <c r="G35" s="429">
        <f t="shared" si="5"/>
        <v>369765</v>
      </c>
      <c r="H35" s="429">
        <f t="shared" si="5"/>
        <v>6629</v>
      </c>
      <c r="I35" s="429">
        <f t="shared" si="5"/>
        <v>5651909</v>
      </c>
    </row>
    <row r="36" ht="9" customHeight="1"/>
    <row r="37" ht="18" customHeight="1">
      <c r="A37" s="415" t="s">
        <v>561</v>
      </c>
    </row>
    <row r="38" ht="9.75" customHeight="1"/>
    <row r="39" spans="2:9" s="415" customFormat="1" ht="18" customHeight="1">
      <c r="B39" s="415" t="s">
        <v>576</v>
      </c>
      <c r="D39" s="416">
        <v>78628</v>
      </c>
      <c r="E39" s="416">
        <v>621903</v>
      </c>
      <c r="F39" s="416">
        <v>672211</v>
      </c>
      <c r="G39" s="416">
        <v>214080</v>
      </c>
      <c r="H39" s="416">
        <v>2783</v>
      </c>
      <c r="I39" s="416">
        <f>SUM(D39:H39)</f>
        <v>1589605</v>
      </c>
    </row>
    <row r="40" spans="2:9" ht="18" customHeight="1">
      <c r="B40" s="406" t="s">
        <v>563</v>
      </c>
      <c r="C40" s="430"/>
      <c r="D40" s="407">
        <v>17918</v>
      </c>
      <c r="E40" s="407">
        <v>63606</v>
      </c>
      <c r="F40" s="407">
        <v>144805</v>
      </c>
      <c r="G40" s="407">
        <v>26003</v>
      </c>
      <c r="H40" s="407">
        <v>1287</v>
      </c>
      <c r="I40" s="407">
        <f>SUM(D40:H40)</f>
        <v>253619</v>
      </c>
    </row>
    <row r="41" spans="2:9" ht="18" customHeight="1">
      <c r="B41" s="406" t="s">
        <v>564</v>
      </c>
      <c r="D41" s="407">
        <v>5431</v>
      </c>
      <c r="E41" s="407">
        <v>15594</v>
      </c>
      <c r="F41" s="407">
        <v>55766</v>
      </c>
      <c r="G41" s="407">
        <v>9095</v>
      </c>
      <c r="H41" s="407">
        <v>0</v>
      </c>
      <c r="I41" s="407">
        <f>SUM(D41:H41)</f>
        <v>85886</v>
      </c>
    </row>
    <row r="42" ht="9.75" customHeight="1"/>
    <row r="43" spans="1:9" s="415" customFormat="1" ht="18" customHeight="1">
      <c r="A43" s="419"/>
      <c r="B43" s="420" t="s">
        <v>577</v>
      </c>
      <c r="C43" s="421"/>
      <c r="D43" s="422">
        <f aca="true" t="shared" si="6" ref="D43:I43">SUM(D39:D40)-D41</f>
        <v>91115</v>
      </c>
      <c r="E43" s="422">
        <f t="shared" si="6"/>
        <v>669915</v>
      </c>
      <c r="F43" s="422">
        <f t="shared" si="6"/>
        <v>761250</v>
      </c>
      <c r="G43" s="422">
        <f t="shared" si="6"/>
        <v>230988</v>
      </c>
      <c r="H43" s="422">
        <f t="shared" si="6"/>
        <v>4070</v>
      </c>
      <c r="I43" s="422">
        <f t="shared" si="6"/>
        <v>1757338</v>
      </c>
    </row>
    <row r="44" ht="12" customHeight="1"/>
    <row r="45" spans="2:9" s="415" customFormat="1" ht="18" customHeight="1">
      <c r="B45" s="415" t="s">
        <v>566</v>
      </c>
      <c r="D45" s="416">
        <v>0</v>
      </c>
      <c r="E45" s="416">
        <v>1244</v>
      </c>
      <c r="F45" s="416">
        <v>0</v>
      </c>
      <c r="G45" s="416">
        <v>0</v>
      </c>
      <c r="H45" s="416">
        <v>0</v>
      </c>
      <c r="I45" s="416">
        <f>SUM(D45:H45)</f>
        <v>1244</v>
      </c>
    </row>
    <row r="46" spans="2:9" ht="18" customHeight="1">
      <c r="B46" s="406" t="s">
        <v>567</v>
      </c>
      <c r="D46" s="407">
        <v>0</v>
      </c>
      <c r="E46" s="407">
        <v>0</v>
      </c>
      <c r="F46" s="407">
        <v>407</v>
      </c>
      <c r="G46" s="407">
        <v>0</v>
      </c>
      <c r="H46" s="407">
        <v>0</v>
      </c>
      <c r="I46" s="407">
        <f>SUM(D46:H46)</f>
        <v>407</v>
      </c>
    </row>
    <row r="47" spans="2:9" ht="18" customHeight="1">
      <c r="B47" s="406" t="s">
        <v>568</v>
      </c>
      <c r="D47" s="407">
        <v>0</v>
      </c>
      <c r="E47" s="407">
        <v>0</v>
      </c>
      <c r="F47" s="407">
        <v>7</v>
      </c>
      <c r="G47" s="407">
        <v>0</v>
      </c>
      <c r="H47" s="407">
        <v>0</v>
      </c>
      <c r="I47" s="407">
        <f>SUM(D47:H47)</f>
        <v>7</v>
      </c>
    </row>
    <row r="48" spans="2:9" ht="18" customHeight="1">
      <c r="B48" s="406" t="s">
        <v>569</v>
      </c>
      <c r="D48" s="407">
        <v>0</v>
      </c>
      <c r="E48" s="407">
        <v>0</v>
      </c>
      <c r="F48" s="407">
        <v>0</v>
      </c>
      <c r="G48" s="407">
        <v>0</v>
      </c>
      <c r="H48" s="407">
        <v>0</v>
      </c>
      <c r="I48" s="407">
        <v>0</v>
      </c>
    </row>
    <row r="49" ht="10.5" customHeight="1"/>
    <row r="50" spans="1:9" s="415" customFormat="1" ht="18" customHeight="1">
      <c r="A50" s="419"/>
      <c r="B50" s="421" t="s">
        <v>570</v>
      </c>
      <c r="C50" s="438"/>
      <c r="D50" s="422">
        <f aca="true" t="shared" si="7" ref="D50:I50">SUM(D45:D46)-D47</f>
        <v>0</v>
      </c>
      <c r="E50" s="422">
        <f t="shared" si="7"/>
        <v>1244</v>
      </c>
      <c r="F50" s="422">
        <f t="shared" si="7"/>
        <v>400</v>
      </c>
      <c r="G50" s="422">
        <f t="shared" si="7"/>
        <v>0</v>
      </c>
      <c r="H50" s="422">
        <f t="shared" si="7"/>
        <v>0</v>
      </c>
      <c r="I50" s="422">
        <f t="shared" si="7"/>
        <v>1644</v>
      </c>
    </row>
    <row r="51" spans="1:9" s="415" customFormat="1" ht="12" customHeight="1">
      <c r="A51" s="439"/>
      <c r="B51" s="440"/>
      <c r="C51" s="440"/>
      <c r="D51" s="441"/>
      <c r="E51" s="441"/>
      <c r="F51" s="441"/>
      <c r="G51" s="441"/>
      <c r="H51" s="441"/>
      <c r="I51" s="441"/>
    </row>
    <row r="52" spans="1:9" s="415" customFormat="1" ht="18" customHeight="1">
      <c r="A52" s="426" t="s">
        <v>571</v>
      </c>
      <c r="B52" s="427"/>
      <c r="C52" s="428"/>
      <c r="D52" s="429">
        <f aca="true" t="shared" si="8" ref="D52:I52">SUM(D43+D50)</f>
        <v>91115</v>
      </c>
      <c r="E52" s="429">
        <f t="shared" si="8"/>
        <v>671159</v>
      </c>
      <c r="F52" s="429">
        <f t="shared" si="8"/>
        <v>761650</v>
      </c>
      <c r="G52" s="429">
        <f t="shared" si="8"/>
        <v>230988</v>
      </c>
      <c r="H52" s="429">
        <f t="shared" si="8"/>
        <v>4070</v>
      </c>
      <c r="I52" s="429">
        <f t="shared" si="8"/>
        <v>1758982</v>
      </c>
    </row>
    <row r="53" ht="12.75" customHeight="1" thickBot="1"/>
    <row r="54" spans="1:9" s="415" customFormat="1" ht="18" customHeight="1" thickBot="1">
      <c r="A54" s="432" t="s">
        <v>572</v>
      </c>
      <c r="B54" s="433"/>
      <c r="C54" s="434"/>
      <c r="D54" s="435">
        <f aca="true" t="shared" si="9" ref="D54:I54">D35-D52</f>
        <v>34573</v>
      </c>
      <c r="E54" s="435">
        <f t="shared" si="9"/>
        <v>3338143</v>
      </c>
      <c r="F54" s="435">
        <f t="shared" si="9"/>
        <v>378875</v>
      </c>
      <c r="G54" s="435">
        <f t="shared" si="9"/>
        <v>138777</v>
      </c>
      <c r="H54" s="435">
        <f t="shared" si="9"/>
        <v>2559</v>
      </c>
      <c r="I54" s="435">
        <f t="shared" si="9"/>
        <v>3892927</v>
      </c>
    </row>
    <row r="55" ht="8.25" customHeight="1"/>
    <row r="56" spans="1:9" ht="18" customHeight="1">
      <c r="A56" s="406" t="s">
        <v>573</v>
      </c>
      <c r="D56" s="407">
        <v>58042</v>
      </c>
      <c r="E56" s="407">
        <v>767</v>
      </c>
      <c r="F56" s="407">
        <v>496562</v>
      </c>
      <c r="G56" s="407">
        <v>157377</v>
      </c>
      <c r="H56" s="407">
        <v>0</v>
      </c>
      <c r="I56" s="407">
        <f>SUM(D56:H56)</f>
        <v>712748</v>
      </c>
    </row>
  </sheetData>
  <mergeCells count="2">
    <mergeCell ref="A6:C6"/>
    <mergeCell ref="B27:C27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I56"/>
  <sheetViews>
    <sheetView showGridLines="0" zoomScale="75" zoomScaleNormal="75" workbookViewId="0" topLeftCell="A28">
      <selection activeCell="F18" sqref="F18"/>
    </sheetView>
  </sheetViews>
  <sheetFormatPr defaultColWidth="9.33203125" defaultRowHeight="12.75"/>
  <cols>
    <col min="1" max="1" width="2.5" style="406" customWidth="1"/>
    <col min="2" max="2" width="11.83203125" style="406" customWidth="1"/>
    <col min="3" max="3" width="40" style="406" customWidth="1"/>
    <col min="4" max="4" width="12.66015625" style="407" customWidth="1"/>
    <col min="5" max="5" width="13.83203125" style="407" customWidth="1"/>
    <col min="6" max="6" width="15.16015625" style="407" customWidth="1"/>
    <col min="7" max="7" width="12.16015625" style="407" customWidth="1"/>
    <col min="8" max="8" width="11.83203125" style="407" customWidth="1"/>
    <col min="9" max="9" width="13.5" style="407" customWidth="1"/>
    <col min="10" max="16384" width="10.66015625" style="406" customWidth="1"/>
  </cols>
  <sheetData>
    <row r="1" spans="1:9" ht="12" customHeight="1">
      <c r="A1" s="406" t="s">
        <v>894</v>
      </c>
      <c r="I1" s="408" t="s">
        <v>578</v>
      </c>
    </row>
    <row r="2" ht="17.25" customHeight="1">
      <c r="I2" s="409"/>
    </row>
    <row r="3" ht="37.5" customHeight="1"/>
    <row r="4" ht="10.5" customHeight="1"/>
    <row r="5" ht="17.25" customHeight="1" thickBot="1">
      <c r="I5" s="408" t="s">
        <v>814</v>
      </c>
    </row>
    <row r="6" spans="1:9" s="414" customFormat="1" ht="51.75" customHeight="1" thickBot="1">
      <c r="A6" s="410" t="s">
        <v>888</v>
      </c>
      <c r="B6" s="411"/>
      <c r="C6" s="412"/>
      <c r="D6" s="413" t="s">
        <v>534</v>
      </c>
      <c r="E6" s="413" t="s">
        <v>535</v>
      </c>
      <c r="F6" s="413" t="s">
        <v>536</v>
      </c>
      <c r="G6" s="413" t="s">
        <v>537</v>
      </c>
      <c r="H6" s="413" t="s">
        <v>538</v>
      </c>
      <c r="I6" s="413" t="s">
        <v>903</v>
      </c>
    </row>
    <row r="7" ht="9" customHeight="1"/>
    <row r="8" ht="14.25" customHeight="1">
      <c r="A8" s="415" t="s">
        <v>539</v>
      </c>
    </row>
    <row r="9" ht="9" customHeight="1"/>
    <row r="10" spans="2:9" s="415" customFormat="1" ht="18" customHeight="1">
      <c r="B10" s="415" t="s">
        <v>540</v>
      </c>
      <c r="D10" s="416">
        <v>186809</v>
      </c>
      <c r="E10" s="416">
        <v>41776352</v>
      </c>
      <c r="F10" s="416">
        <v>494177</v>
      </c>
      <c r="G10" s="416">
        <v>48666</v>
      </c>
      <c r="H10" s="416">
        <v>6589012</v>
      </c>
      <c r="I10" s="416">
        <f>SUM(D10:H10)</f>
        <v>49095016</v>
      </c>
    </row>
    <row r="11" ht="9.75" customHeight="1"/>
    <row r="12" ht="18" customHeight="1">
      <c r="B12" s="415" t="s">
        <v>541</v>
      </c>
    </row>
    <row r="13" spans="2:9" ht="18" customHeight="1">
      <c r="B13" s="406" t="s">
        <v>542</v>
      </c>
      <c r="D13" s="407">
        <v>53379</v>
      </c>
      <c r="E13" s="407">
        <v>1357317</v>
      </c>
      <c r="F13" s="407">
        <v>32978</v>
      </c>
      <c r="G13" s="407">
        <v>3970</v>
      </c>
      <c r="H13" s="407">
        <v>0</v>
      </c>
      <c r="I13" s="407">
        <f>SUM(D13:H13)</f>
        <v>1447644</v>
      </c>
    </row>
    <row r="14" spans="2:9" ht="18" customHeight="1">
      <c r="B14" s="406" t="s">
        <v>543</v>
      </c>
      <c r="D14" s="407">
        <v>0</v>
      </c>
      <c r="E14" s="407">
        <v>177694</v>
      </c>
      <c r="F14" s="407">
        <v>761</v>
      </c>
      <c r="G14" s="407">
        <v>0</v>
      </c>
      <c r="H14" s="407">
        <v>0</v>
      </c>
      <c r="I14" s="407">
        <f>SUM(D14:H14)</f>
        <v>178455</v>
      </c>
    </row>
    <row r="15" spans="2:9" ht="18" customHeight="1">
      <c r="B15" s="406" t="s">
        <v>544</v>
      </c>
      <c r="D15" s="407">
        <v>13345</v>
      </c>
      <c r="E15" s="407">
        <v>332135</v>
      </c>
      <c r="F15" s="407">
        <v>6772</v>
      </c>
      <c r="G15" s="407">
        <v>946</v>
      </c>
      <c r="H15" s="407">
        <v>0</v>
      </c>
      <c r="I15" s="407">
        <f>SUM(D15:H15)</f>
        <v>353198</v>
      </c>
    </row>
    <row r="16" spans="2:9" ht="18" customHeight="1">
      <c r="B16" s="436" t="s">
        <v>545</v>
      </c>
      <c r="C16" s="436"/>
      <c r="D16" s="437">
        <f aca="true" t="shared" si="0" ref="D16:I16">SUM(D13:D15)</f>
        <v>66724</v>
      </c>
      <c r="E16" s="437">
        <f t="shared" si="0"/>
        <v>1867146</v>
      </c>
      <c r="F16" s="437">
        <f t="shared" si="0"/>
        <v>40511</v>
      </c>
      <c r="G16" s="437">
        <f t="shared" si="0"/>
        <v>4916</v>
      </c>
      <c r="H16" s="437">
        <f t="shared" si="0"/>
        <v>0</v>
      </c>
      <c r="I16" s="437">
        <f t="shared" si="0"/>
        <v>1979297</v>
      </c>
    </row>
    <row r="17" spans="2:9" ht="18" customHeight="1">
      <c r="B17" s="406" t="s">
        <v>546</v>
      </c>
      <c r="D17" s="407">
        <v>0</v>
      </c>
      <c r="E17" s="407">
        <v>0</v>
      </c>
      <c r="F17" s="407">
        <v>0</v>
      </c>
      <c r="G17" s="407">
        <v>0</v>
      </c>
      <c r="H17" s="407">
        <v>0</v>
      </c>
      <c r="I17" s="407">
        <f>SUM(D17:H17)</f>
        <v>0</v>
      </c>
    </row>
    <row r="18" spans="2:9" ht="18" customHeight="1">
      <c r="B18" s="406" t="s">
        <v>547</v>
      </c>
      <c r="D18" s="407">
        <v>30565</v>
      </c>
      <c r="E18" s="407">
        <v>245261</v>
      </c>
      <c r="F18" s="407">
        <v>188</v>
      </c>
      <c r="G18" s="407">
        <v>0</v>
      </c>
      <c r="H18" s="407">
        <v>0</v>
      </c>
      <c r="I18" s="407">
        <f>SUM(D18:H18)</f>
        <v>276014</v>
      </c>
    </row>
    <row r="19" spans="2:9" ht="18" customHeight="1">
      <c r="B19" s="406" t="s">
        <v>548</v>
      </c>
      <c r="D19" s="407">
        <v>0</v>
      </c>
      <c r="E19" s="407">
        <v>140065</v>
      </c>
      <c r="F19" s="407">
        <v>0</v>
      </c>
      <c r="G19" s="407">
        <v>0</v>
      </c>
      <c r="H19" s="407">
        <v>0</v>
      </c>
      <c r="I19" s="407">
        <f>SUM(D19:H19)</f>
        <v>140065</v>
      </c>
    </row>
    <row r="20" spans="2:9" ht="17.25" customHeight="1">
      <c r="B20" s="406" t="s">
        <v>549</v>
      </c>
      <c r="D20" s="407">
        <v>20422</v>
      </c>
      <c r="E20" s="407">
        <v>790817</v>
      </c>
      <c r="F20" s="407">
        <v>1703</v>
      </c>
      <c r="G20" s="407">
        <v>0</v>
      </c>
      <c r="H20" s="407">
        <v>711005</v>
      </c>
      <c r="I20" s="407">
        <f>SUM(D20:H20)</f>
        <v>1523947</v>
      </c>
    </row>
    <row r="21" spans="2:9" ht="15.75" customHeight="1">
      <c r="B21" s="436" t="s">
        <v>550</v>
      </c>
      <c r="C21" s="436"/>
      <c r="D21" s="437">
        <f aca="true" t="shared" si="1" ref="D21:I21">SUM(D17:D20)</f>
        <v>50987</v>
      </c>
      <c r="E21" s="437">
        <f t="shared" si="1"/>
        <v>1176143</v>
      </c>
      <c r="F21" s="437">
        <f t="shared" si="1"/>
        <v>1891</v>
      </c>
      <c r="G21" s="437">
        <f t="shared" si="1"/>
        <v>0</v>
      </c>
      <c r="H21" s="437">
        <f t="shared" si="1"/>
        <v>711005</v>
      </c>
      <c r="I21" s="437">
        <f t="shared" si="1"/>
        <v>1940026</v>
      </c>
    </row>
    <row r="22" ht="12" customHeight="1"/>
    <row r="23" spans="1:9" s="415" customFormat="1" ht="18" customHeight="1">
      <c r="A23" s="419"/>
      <c r="B23" s="420" t="s">
        <v>551</v>
      </c>
      <c r="C23" s="421"/>
      <c r="D23" s="422">
        <f aca="true" t="shared" si="2" ref="D23:I23">D16+D21</f>
        <v>117711</v>
      </c>
      <c r="E23" s="422">
        <f t="shared" si="2"/>
        <v>3043289</v>
      </c>
      <c r="F23" s="422">
        <f t="shared" si="2"/>
        <v>42402</v>
      </c>
      <c r="G23" s="422">
        <f t="shared" si="2"/>
        <v>4916</v>
      </c>
      <c r="H23" s="422">
        <f t="shared" si="2"/>
        <v>711005</v>
      </c>
      <c r="I23" s="422">
        <f t="shared" si="2"/>
        <v>3919323</v>
      </c>
    </row>
    <row r="24" ht="12" customHeight="1"/>
    <row r="25" ht="18" customHeight="1">
      <c r="B25" s="415" t="s">
        <v>552</v>
      </c>
    </row>
    <row r="26" spans="2:9" ht="18" customHeight="1">
      <c r="B26" s="406" t="s">
        <v>553</v>
      </c>
      <c r="D26" s="407">
        <v>0</v>
      </c>
      <c r="E26" s="407">
        <v>1176617</v>
      </c>
      <c r="F26" s="407">
        <v>397</v>
      </c>
      <c r="G26" s="407">
        <v>0</v>
      </c>
      <c r="H26" s="407">
        <v>0</v>
      </c>
      <c r="I26" s="407">
        <f>SUM(D26:H26)</f>
        <v>1177014</v>
      </c>
    </row>
    <row r="27" spans="2:9" ht="17.25" customHeight="1">
      <c r="B27" s="423" t="s">
        <v>554</v>
      </c>
      <c r="C27" s="424"/>
      <c r="D27" s="407">
        <v>27</v>
      </c>
      <c r="E27" s="407">
        <v>440571</v>
      </c>
      <c r="F27" s="407">
        <v>307</v>
      </c>
      <c r="G27" s="407">
        <v>1699</v>
      </c>
      <c r="H27" s="407">
        <v>0</v>
      </c>
      <c r="I27" s="407">
        <f>SUM(D27:H27)</f>
        <v>442604</v>
      </c>
    </row>
    <row r="28" spans="2:9" ht="16.5" customHeight="1">
      <c r="B28" s="425" t="s">
        <v>555</v>
      </c>
      <c r="C28" s="425"/>
      <c r="D28" s="407">
        <v>0</v>
      </c>
      <c r="E28" s="407">
        <v>0</v>
      </c>
      <c r="F28" s="407">
        <v>0</v>
      </c>
      <c r="G28" s="407">
        <v>0</v>
      </c>
      <c r="H28" s="407">
        <v>0</v>
      </c>
      <c r="I28" s="407">
        <v>0</v>
      </c>
    </row>
    <row r="29" spans="2:9" ht="15" customHeight="1">
      <c r="B29" s="406" t="s">
        <v>556</v>
      </c>
      <c r="D29" s="407">
        <v>270</v>
      </c>
      <c r="E29" s="407">
        <v>0</v>
      </c>
      <c r="F29" s="407">
        <v>3918</v>
      </c>
      <c r="G29" s="407">
        <v>0</v>
      </c>
      <c r="H29" s="407">
        <v>2058</v>
      </c>
      <c r="I29" s="407">
        <f>SUM(D29:H29)</f>
        <v>6246</v>
      </c>
    </row>
    <row r="30" spans="2:9" ht="18" customHeight="1">
      <c r="B30" s="406" t="s">
        <v>557</v>
      </c>
      <c r="D30" s="407">
        <v>0</v>
      </c>
      <c r="E30" s="407">
        <v>221</v>
      </c>
      <c r="F30" s="407">
        <v>0</v>
      </c>
      <c r="G30" s="407">
        <v>0</v>
      </c>
      <c r="H30" s="407">
        <v>0</v>
      </c>
      <c r="I30" s="407">
        <f>SUM(D30:H30)</f>
        <v>221</v>
      </c>
    </row>
    <row r="31" spans="2:9" ht="18" customHeight="1">
      <c r="B31" s="406" t="s">
        <v>558</v>
      </c>
      <c r="D31" s="407">
        <v>19200</v>
      </c>
      <c r="E31" s="407">
        <v>1283090</v>
      </c>
      <c r="F31" s="407">
        <v>3096</v>
      </c>
      <c r="G31" s="407">
        <v>0</v>
      </c>
      <c r="H31" s="407">
        <v>281998</v>
      </c>
      <c r="I31" s="407">
        <f>SUM(D31:H31)</f>
        <v>1587384</v>
      </c>
    </row>
    <row r="32" ht="9.75" customHeight="1"/>
    <row r="33" spans="1:9" s="415" customFormat="1" ht="18" customHeight="1">
      <c r="A33" s="419"/>
      <c r="B33" s="420" t="s">
        <v>559</v>
      </c>
      <c r="C33" s="421"/>
      <c r="D33" s="422">
        <f aca="true" t="shared" si="3" ref="D33:I33">SUM(D26:D31)</f>
        <v>19497</v>
      </c>
      <c r="E33" s="422">
        <f t="shared" si="3"/>
        <v>2900499</v>
      </c>
      <c r="F33" s="422">
        <f t="shared" si="3"/>
        <v>7718</v>
      </c>
      <c r="G33" s="422">
        <f t="shared" si="3"/>
        <v>1699</v>
      </c>
      <c r="H33" s="422">
        <f t="shared" si="3"/>
        <v>284056</v>
      </c>
      <c r="I33" s="422">
        <f t="shared" si="3"/>
        <v>3213469</v>
      </c>
    </row>
    <row r="34" ht="11.25" customHeight="1"/>
    <row r="35" spans="1:9" s="415" customFormat="1" ht="18" customHeight="1">
      <c r="A35" s="426" t="s">
        <v>560</v>
      </c>
      <c r="B35" s="427"/>
      <c r="C35" s="428"/>
      <c r="D35" s="429">
        <f aca="true" t="shared" si="4" ref="D35:I35">D10+D23-D33</f>
        <v>285023</v>
      </c>
      <c r="E35" s="429">
        <f t="shared" si="4"/>
        <v>41919142</v>
      </c>
      <c r="F35" s="429">
        <f t="shared" si="4"/>
        <v>528861</v>
      </c>
      <c r="G35" s="429">
        <f t="shared" si="4"/>
        <v>51883</v>
      </c>
      <c r="H35" s="429">
        <f t="shared" si="4"/>
        <v>7015961</v>
      </c>
      <c r="I35" s="429">
        <f t="shared" si="4"/>
        <v>49800870</v>
      </c>
    </row>
    <row r="36" ht="11.25" customHeight="1"/>
    <row r="37" ht="18" customHeight="1">
      <c r="A37" s="415" t="s">
        <v>561</v>
      </c>
    </row>
    <row r="38" ht="11.25" customHeight="1"/>
    <row r="39" spans="2:9" s="415" customFormat="1" ht="18" customHeight="1">
      <c r="B39" s="415" t="s">
        <v>576</v>
      </c>
      <c r="D39" s="416">
        <v>160912</v>
      </c>
      <c r="E39" s="416">
        <v>810407</v>
      </c>
      <c r="F39" s="416">
        <v>140000</v>
      </c>
      <c r="G39" s="416">
        <v>15184</v>
      </c>
      <c r="H39" s="416">
        <v>1336876</v>
      </c>
      <c r="I39" s="416">
        <f>SUM(D39:H39)</f>
        <v>2463379</v>
      </c>
    </row>
    <row r="40" spans="2:9" ht="18" customHeight="1">
      <c r="B40" s="406" t="s">
        <v>563</v>
      </c>
      <c r="C40" s="430"/>
      <c r="D40" s="407">
        <v>20971</v>
      </c>
      <c r="E40" s="407">
        <v>534202</v>
      </c>
      <c r="F40" s="407">
        <v>21532</v>
      </c>
      <c r="G40" s="407">
        <v>9476</v>
      </c>
      <c r="H40" s="407">
        <v>203693</v>
      </c>
      <c r="I40" s="407">
        <f>SUM(D40:H40)</f>
        <v>789874</v>
      </c>
    </row>
    <row r="41" spans="2:9" ht="18" customHeight="1">
      <c r="B41" s="406" t="s">
        <v>564</v>
      </c>
      <c r="D41" s="407">
        <v>266</v>
      </c>
      <c r="E41" s="407">
        <v>59819</v>
      </c>
      <c r="F41" s="407">
        <v>4288</v>
      </c>
      <c r="G41" s="407">
        <v>0</v>
      </c>
      <c r="H41" s="407">
        <v>29995</v>
      </c>
      <c r="I41" s="407">
        <f>SUM(D41:H41)</f>
        <v>94368</v>
      </c>
    </row>
    <row r="42" ht="11.25" customHeight="1"/>
    <row r="43" spans="1:9" s="415" customFormat="1" ht="18" customHeight="1">
      <c r="A43" s="419"/>
      <c r="B43" s="420" t="s">
        <v>579</v>
      </c>
      <c r="C43" s="421"/>
      <c r="D43" s="422">
        <f aca="true" t="shared" si="5" ref="D43:I43">SUM(D39:D40)-D41</f>
        <v>181617</v>
      </c>
      <c r="E43" s="422">
        <f t="shared" si="5"/>
        <v>1284790</v>
      </c>
      <c r="F43" s="422">
        <f t="shared" si="5"/>
        <v>157244</v>
      </c>
      <c r="G43" s="422">
        <f t="shared" si="5"/>
        <v>24660</v>
      </c>
      <c r="H43" s="422">
        <f t="shared" si="5"/>
        <v>1510574</v>
      </c>
      <c r="I43" s="422">
        <f t="shared" si="5"/>
        <v>3158885</v>
      </c>
    </row>
    <row r="44" ht="11.25" customHeight="1"/>
    <row r="45" spans="2:9" s="415" customFormat="1" ht="18" customHeight="1">
      <c r="B45" s="415" t="s">
        <v>566</v>
      </c>
      <c r="D45" s="416">
        <v>0</v>
      </c>
      <c r="E45" s="416">
        <v>1271</v>
      </c>
      <c r="F45" s="416">
        <v>0</v>
      </c>
      <c r="G45" s="416">
        <v>0</v>
      </c>
      <c r="H45" s="416">
        <v>0</v>
      </c>
      <c r="I45" s="416">
        <f>SUM(D45:H45)</f>
        <v>1271</v>
      </c>
    </row>
    <row r="46" spans="2:9" ht="18" customHeight="1">
      <c r="B46" s="406" t="s">
        <v>567</v>
      </c>
      <c r="D46" s="407">
        <v>4</v>
      </c>
      <c r="E46" s="407">
        <v>0</v>
      </c>
      <c r="F46" s="407">
        <v>39</v>
      </c>
      <c r="G46" s="407">
        <v>0</v>
      </c>
      <c r="H46" s="407">
        <v>1719</v>
      </c>
      <c r="I46" s="407">
        <f>SUM(D46:H46)</f>
        <v>1762</v>
      </c>
    </row>
    <row r="47" spans="2:9" ht="18" customHeight="1">
      <c r="B47" s="406" t="s">
        <v>568</v>
      </c>
      <c r="D47" s="407">
        <v>4</v>
      </c>
      <c r="E47" s="407">
        <v>1271</v>
      </c>
      <c r="F47" s="407">
        <v>39</v>
      </c>
      <c r="G47" s="407">
        <v>0</v>
      </c>
      <c r="H47" s="407">
        <v>1719</v>
      </c>
      <c r="I47" s="407">
        <f>SUM(D47:H47)</f>
        <v>3033</v>
      </c>
    </row>
    <row r="48" spans="2:9" ht="18" customHeight="1">
      <c r="B48" s="406" t="s">
        <v>569</v>
      </c>
      <c r="D48" s="407">
        <v>0</v>
      </c>
      <c r="E48" s="407">
        <v>0</v>
      </c>
      <c r="F48" s="407">
        <v>0</v>
      </c>
      <c r="G48" s="407">
        <v>0</v>
      </c>
      <c r="H48" s="407">
        <v>0</v>
      </c>
      <c r="I48" s="407">
        <f>SUM(D48:H48)</f>
        <v>0</v>
      </c>
    </row>
    <row r="49" ht="11.25" customHeight="1"/>
    <row r="50" spans="1:9" s="415" customFormat="1" ht="18" customHeight="1">
      <c r="A50" s="419"/>
      <c r="B50" s="420" t="s">
        <v>580</v>
      </c>
      <c r="C50" s="421"/>
      <c r="D50" s="422">
        <f aca="true" t="shared" si="6" ref="D50:I50">SUM(D45:D46)-D47</f>
        <v>0</v>
      </c>
      <c r="E50" s="422">
        <f t="shared" si="6"/>
        <v>0</v>
      </c>
      <c r="F50" s="422">
        <f t="shared" si="6"/>
        <v>0</v>
      </c>
      <c r="G50" s="422">
        <f t="shared" si="6"/>
        <v>0</v>
      </c>
      <c r="H50" s="422">
        <f t="shared" si="6"/>
        <v>0</v>
      </c>
      <c r="I50" s="422">
        <f t="shared" si="6"/>
        <v>0</v>
      </c>
    </row>
    <row r="51" ht="10.5" customHeight="1"/>
    <row r="52" spans="1:9" s="415" customFormat="1" ht="18" customHeight="1">
      <c r="A52" s="431" t="s">
        <v>571</v>
      </c>
      <c r="B52" s="431"/>
      <c r="C52" s="431"/>
      <c r="D52" s="429">
        <f aca="true" t="shared" si="7" ref="D52:I52">SUM(D43+D50)</f>
        <v>181617</v>
      </c>
      <c r="E52" s="429">
        <f t="shared" si="7"/>
        <v>1284790</v>
      </c>
      <c r="F52" s="429">
        <f t="shared" si="7"/>
        <v>157244</v>
      </c>
      <c r="G52" s="429">
        <f t="shared" si="7"/>
        <v>24660</v>
      </c>
      <c r="H52" s="429">
        <f t="shared" si="7"/>
        <v>1510574</v>
      </c>
      <c r="I52" s="429">
        <f t="shared" si="7"/>
        <v>3158885</v>
      </c>
    </row>
    <row r="53" ht="12" customHeight="1" thickBot="1"/>
    <row r="54" spans="1:9" s="415" customFormat="1" ht="18" customHeight="1" thickBot="1">
      <c r="A54" s="432" t="s">
        <v>572</v>
      </c>
      <c r="B54" s="433"/>
      <c r="C54" s="434"/>
      <c r="D54" s="435">
        <f aca="true" t="shared" si="8" ref="D54:I54">D35-D52</f>
        <v>103406</v>
      </c>
      <c r="E54" s="435">
        <f t="shared" si="8"/>
        <v>40634352</v>
      </c>
      <c r="F54" s="435">
        <f t="shared" si="8"/>
        <v>371617</v>
      </c>
      <c r="G54" s="435">
        <f t="shared" si="8"/>
        <v>27223</v>
      </c>
      <c r="H54" s="435">
        <f t="shared" si="8"/>
        <v>5505387</v>
      </c>
      <c r="I54" s="435">
        <f t="shared" si="8"/>
        <v>46641985</v>
      </c>
    </row>
    <row r="55" ht="12" customHeight="1"/>
    <row r="56" spans="1:9" ht="18" customHeight="1">
      <c r="A56" s="406" t="s">
        <v>573</v>
      </c>
      <c r="D56" s="407">
        <v>90773</v>
      </c>
      <c r="E56" s="407">
        <v>4352</v>
      </c>
      <c r="F56" s="407">
        <v>110433</v>
      </c>
      <c r="G56" s="407">
        <v>3848</v>
      </c>
      <c r="H56" s="407">
        <v>166733</v>
      </c>
      <c r="I56" s="407">
        <f>SUM(D56:H56)</f>
        <v>376139</v>
      </c>
    </row>
  </sheetData>
  <mergeCells count="3">
    <mergeCell ref="A6:C6"/>
    <mergeCell ref="B27:C27"/>
    <mergeCell ref="B28:C28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4"/>
  </sheetPr>
  <dimension ref="A1:F36"/>
  <sheetViews>
    <sheetView showGridLines="0" zoomScale="75" zoomScaleNormal="75" workbookViewId="0" topLeftCell="A1">
      <selection activeCell="C19" sqref="C19"/>
    </sheetView>
  </sheetViews>
  <sheetFormatPr defaultColWidth="9.33203125" defaultRowHeight="12.75"/>
  <cols>
    <col min="1" max="1" width="55.66015625" style="19" customWidth="1"/>
    <col min="2" max="6" width="21.66015625" style="19" customWidth="1"/>
    <col min="7" max="7" width="16" style="19" bestFit="1" customWidth="1"/>
    <col min="8" max="16384" width="9.33203125" style="19" customWidth="1"/>
  </cols>
  <sheetData>
    <row r="1" spans="1:6" ht="12.75">
      <c r="A1" s="19" t="s">
        <v>894</v>
      </c>
      <c r="F1" s="442" t="s">
        <v>581</v>
      </c>
    </row>
    <row r="2" ht="4.5" customHeight="1">
      <c r="F2" s="442"/>
    </row>
    <row r="3" spans="1:6" ht="17.25" customHeight="1">
      <c r="A3" s="443" t="s">
        <v>582</v>
      </c>
      <c r="B3" s="443"/>
      <c r="C3" s="443"/>
      <c r="D3" s="443"/>
      <c r="E3" s="443"/>
      <c r="F3" s="443"/>
    </row>
    <row r="4" ht="6.75" customHeight="1" thickBot="1"/>
    <row r="5" spans="1:6" ht="28.5" customHeight="1" thickBot="1">
      <c r="A5" s="444" t="s">
        <v>888</v>
      </c>
      <c r="B5" s="445" t="s">
        <v>539</v>
      </c>
      <c r="C5" s="445" t="s">
        <v>583</v>
      </c>
      <c r="D5" s="446" t="s">
        <v>584</v>
      </c>
      <c r="E5" s="446" t="s">
        <v>585</v>
      </c>
      <c r="F5" s="446" t="s">
        <v>586</v>
      </c>
    </row>
    <row r="6" spans="1:6" ht="15" customHeight="1">
      <c r="A6" s="19" t="s">
        <v>587</v>
      </c>
      <c r="B6" s="20">
        <v>2153</v>
      </c>
      <c r="C6" s="20">
        <v>2075</v>
      </c>
      <c r="D6" s="20">
        <f aca="true" t="shared" si="0" ref="D6:D36">B6-C6</f>
        <v>78</v>
      </c>
      <c r="E6" s="447">
        <f>D6/B6*100</f>
        <v>3.6228518346493264</v>
      </c>
      <c r="F6" s="447">
        <f>100-E6</f>
        <v>96.37714816535068</v>
      </c>
    </row>
    <row r="7" spans="1:6" ht="15" customHeight="1">
      <c r="A7" s="19" t="s">
        <v>588</v>
      </c>
      <c r="B7" s="20">
        <v>282870</v>
      </c>
      <c r="C7" s="20">
        <v>179542</v>
      </c>
      <c r="D7" s="20">
        <f t="shared" si="0"/>
        <v>103328</v>
      </c>
      <c r="E7" s="447">
        <f>D7/B7*100</f>
        <v>36.52844062643617</v>
      </c>
      <c r="F7" s="447">
        <f>100-E7</f>
        <v>63.47155937356383</v>
      </c>
    </row>
    <row r="8" spans="1:6" ht="15" customHeight="1">
      <c r="A8" s="19" t="s">
        <v>589</v>
      </c>
      <c r="B8" s="20">
        <v>0</v>
      </c>
      <c r="C8" s="20">
        <v>0</v>
      </c>
      <c r="D8" s="20">
        <f t="shared" si="0"/>
        <v>0</v>
      </c>
      <c r="E8" s="447"/>
      <c r="F8" s="447"/>
    </row>
    <row r="9" spans="1:6" ht="15" customHeight="1">
      <c r="A9" s="29" t="s">
        <v>590</v>
      </c>
      <c r="B9" s="448">
        <f>SUM(B6:B8)</f>
        <v>285023</v>
      </c>
      <c r="C9" s="448">
        <f>SUM(C6:C8)</f>
        <v>181617</v>
      </c>
      <c r="D9" s="448">
        <f t="shared" si="0"/>
        <v>103406</v>
      </c>
      <c r="E9" s="449">
        <f aca="true" t="shared" si="1" ref="E9:E36">D9/B9*100</f>
        <v>36.279879167646115</v>
      </c>
      <c r="F9" s="449">
        <f aca="true" t="shared" si="2" ref="F9:F36">100-E9</f>
        <v>63.720120832353885</v>
      </c>
    </row>
    <row r="10" spans="1:6" ht="15" customHeight="1">
      <c r="A10" s="19" t="s">
        <v>591</v>
      </c>
      <c r="B10" s="20">
        <v>23073587</v>
      </c>
      <c r="C10" s="20">
        <v>0</v>
      </c>
      <c r="D10" s="20">
        <f t="shared" si="0"/>
        <v>23073587</v>
      </c>
      <c r="E10" s="447">
        <f t="shared" si="1"/>
        <v>100</v>
      </c>
      <c r="F10" s="447">
        <f t="shared" si="2"/>
        <v>0</v>
      </c>
    </row>
    <row r="11" spans="1:6" ht="15" customHeight="1">
      <c r="A11" s="19" t="s">
        <v>592</v>
      </c>
      <c r="B11" s="20">
        <v>2011420</v>
      </c>
      <c r="C11" s="20">
        <v>0</v>
      </c>
      <c r="D11" s="20">
        <f t="shared" si="0"/>
        <v>2011420</v>
      </c>
      <c r="E11" s="447">
        <f t="shared" si="1"/>
        <v>100</v>
      </c>
      <c r="F11" s="447">
        <f t="shared" si="2"/>
        <v>0</v>
      </c>
    </row>
    <row r="12" spans="1:6" ht="15" customHeight="1">
      <c r="A12" s="19" t="s">
        <v>593</v>
      </c>
      <c r="B12" s="20">
        <v>875534</v>
      </c>
      <c r="C12" s="20">
        <v>105558</v>
      </c>
      <c r="D12" s="20">
        <f t="shared" si="0"/>
        <v>769976</v>
      </c>
      <c r="E12" s="447">
        <f t="shared" si="1"/>
        <v>87.94358642839684</v>
      </c>
      <c r="F12" s="447">
        <f t="shared" si="2"/>
        <v>12.056413571603159</v>
      </c>
    </row>
    <row r="13" spans="1:6" ht="15" customHeight="1">
      <c r="A13" s="19" t="s">
        <v>594</v>
      </c>
      <c r="B13" s="20">
        <v>15957264</v>
      </c>
      <c r="C13" s="20">
        <v>1178858</v>
      </c>
      <c r="D13" s="20">
        <f t="shared" si="0"/>
        <v>14778406</v>
      </c>
      <c r="E13" s="447">
        <f t="shared" si="1"/>
        <v>92.61240523438103</v>
      </c>
      <c r="F13" s="447">
        <f t="shared" si="2"/>
        <v>7.387594765618971</v>
      </c>
    </row>
    <row r="14" spans="1:6" ht="15" customHeight="1">
      <c r="A14" s="19" t="s">
        <v>595</v>
      </c>
      <c r="B14" s="20">
        <v>1337</v>
      </c>
      <c r="C14" s="20">
        <v>374</v>
      </c>
      <c r="D14" s="20">
        <f t="shared" si="0"/>
        <v>963</v>
      </c>
      <c r="E14" s="447">
        <f t="shared" si="1"/>
        <v>72.02692595362753</v>
      </c>
      <c r="F14" s="447">
        <f t="shared" si="2"/>
        <v>27.973074046372474</v>
      </c>
    </row>
    <row r="15" spans="1:6" ht="15" customHeight="1">
      <c r="A15" s="29" t="s">
        <v>596</v>
      </c>
      <c r="B15" s="448">
        <f>SUM(B10:B14)</f>
        <v>41919142</v>
      </c>
      <c r="C15" s="448">
        <f>SUM(C10:C14)</f>
        <v>1284790</v>
      </c>
      <c r="D15" s="448">
        <f t="shared" si="0"/>
        <v>40634352</v>
      </c>
      <c r="E15" s="449">
        <f t="shared" si="1"/>
        <v>96.93507562726356</v>
      </c>
      <c r="F15" s="449">
        <f t="shared" si="2"/>
        <v>3.064924372736442</v>
      </c>
    </row>
    <row r="16" spans="1:6" ht="15" customHeight="1">
      <c r="A16" s="19" t="s">
        <v>597</v>
      </c>
      <c r="B16" s="20">
        <v>109147</v>
      </c>
      <c r="C16" s="20">
        <v>93047</v>
      </c>
      <c r="D16" s="20">
        <f t="shared" si="0"/>
        <v>16100</v>
      </c>
      <c r="E16" s="447">
        <f t="shared" si="1"/>
        <v>14.750748989894364</v>
      </c>
      <c r="F16" s="447">
        <f t="shared" si="2"/>
        <v>85.24925101010564</v>
      </c>
    </row>
    <row r="17" spans="1:6" ht="15" customHeight="1">
      <c r="A17" s="19" t="s">
        <v>598</v>
      </c>
      <c r="B17" s="20">
        <v>96495</v>
      </c>
      <c r="C17" s="20">
        <v>64197</v>
      </c>
      <c r="D17" s="20">
        <f t="shared" si="0"/>
        <v>32298</v>
      </c>
      <c r="E17" s="447">
        <f t="shared" si="1"/>
        <v>33.47116430903155</v>
      </c>
      <c r="F17" s="447">
        <f t="shared" si="2"/>
        <v>66.52883569096845</v>
      </c>
    </row>
    <row r="18" spans="1:6" ht="15" customHeight="1">
      <c r="A18" s="19" t="s">
        <v>599</v>
      </c>
      <c r="B18" s="20">
        <v>323219</v>
      </c>
      <c r="C18" s="20">
        <v>0</v>
      </c>
      <c r="D18" s="20">
        <f t="shared" si="0"/>
        <v>323219</v>
      </c>
      <c r="E18" s="447">
        <f t="shared" si="1"/>
        <v>100</v>
      </c>
      <c r="F18" s="447">
        <f t="shared" si="2"/>
        <v>0</v>
      </c>
    </row>
    <row r="19" spans="1:6" ht="15" customHeight="1">
      <c r="A19" s="29" t="s">
        <v>600</v>
      </c>
      <c r="B19" s="448">
        <f>SUM(B16:B18)</f>
        <v>528861</v>
      </c>
      <c r="C19" s="448">
        <f>SUM(C16:C18)</f>
        <v>157244</v>
      </c>
      <c r="D19" s="448">
        <f t="shared" si="0"/>
        <v>371617</v>
      </c>
      <c r="E19" s="449">
        <f t="shared" si="1"/>
        <v>70.26742376541284</v>
      </c>
      <c r="F19" s="449">
        <f t="shared" si="2"/>
        <v>29.732576234587157</v>
      </c>
    </row>
    <row r="20" spans="1:6" ht="15" customHeight="1">
      <c r="A20" s="19" t="s">
        <v>537</v>
      </c>
      <c r="B20" s="20">
        <v>51883</v>
      </c>
      <c r="C20" s="20">
        <v>24660</v>
      </c>
      <c r="D20" s="20">
        <f t="shared" si="0"/>
        <v>27223</v>
      </c>
      <c r="E20" s="447">
        <f t="shared" si="1"/>
        <v>52.46998053312261</v>
      </c>
      <c r="F20" s="447">
        <f t="shared" si="2"/>
        <v>47.53001946687739</v>
      </c>
    </row>
    <row r="21" spans="1:6" ht="15" customHeight="1">
      <c r="A21" s="29" t="s">
        <v>601</v>
      </c>
      <c r="B21" s="448">
        <f>SUM(B20)</f>
        <v>51883</v>
      </c>
      <c r="C21" s="448">
        <f>SUM(C20)</f>
        <v>24660</v>
      </c>
      <c r="D21" s="448">
        <f t="shared" si="0"/>
        <v>27223</v>
      </c>
      <c r="E21" s="449">
        <f t="shared" si="1"/>
        <v>52.46998053312261</v>
      </c>
      <c r="F21" s="449">
        <f t="shared" si="2"/>
        <v>47.53001946687739</v>
      </c>
    </row>
    <row r="22" spans="1:6" ht="15" customHeight="1">
      <c r="A22" s="19" t="s">
        <v>602</v>
      </c>
      <c r="B22" s="20">
        <v>1866010</v>
      </c>
      <c r="C22" s="20">
        <v>0</v>
      </c>
      <c r="D22" s="20">
        <f t="shared" si="0"/>
        <v>1866010</v>
      </c>
      <c r="E22" s="447">
        <f t="shared" si="1"/>
        <v>100</v>
      </c>
      <c r="F22" s="447">
        <f t="shared" si="2"/>
        <v>0</v>
      </c>
    </row>
    <row r="23" spans="1:6" ht="15" customHeight="1">
      <c r="A23" s="19" t="s">
        <v>603</v>
      </c>
      <c r="B23" s="20">
        <v>3126782</v>
      </c>
      <c r="C23" s="20">
        <v>561552</v>
      </c>
      <c r="D23" s="20">
        <f t="shared" si="0"/>
        <v>2565230</v>
      </c>
      <c r="E23" s="447">
        <f t="shared" si="1"/>
        <v>82.04057718126815</v>
      </c>
      <c r="F23" s="447">
        <f t="shared" si="2"/>
        <v>17.959422818731852</v>
      </c>
    </row>
    <row r="24" spans="1:6" ht="15" customHeight="1">
      <c r="A24" s="19" t="s">
        <v>604</v>
      </c>
      <c r="B24" s="20">
        <v>1200443</v>
      </c>
      <c r="C24" s="20">
        <v>218318</v>
      </c>
      <c r="D24" s="20">
        <f t="shared" si="0"/>
        <v>982125</v>
      </c>
      <c r="E24" s="447">
        <f t="shared" si="1"/>
        <v>81.81354716550473</v>
      </c>
      <c r="F24" s="447">
        <f t="shared" si="2"/>
        <v>18.18645283449527</v>
      </c>
    </row>
    <row r="25" spans="1:6" ht="15" customHeight="1">
      <c r="A25" s="19" t="s">
        <v>605</v>
      </c>
      <c r="B25" s="20">
        <v>98712</v>
      </c>
      <c r="C25" s="20">
        <v>96866</v>
      </c>
      <c r="D25" s="20">
        <f t="shared" si="0"/>
        <v>1846</v>
      </c>
      <c r="E25" s="447">
        <f t="shared" si="1"/>
        <v>1.8700867169138504</v>
      </c>
      <c r="F25" s="447">
        <f t="shared" si="2"/>
        <v>98.12991328308615</v>
      </c>
    </row>
    <row r="26" spans="1:6" ht="15" customHeight="1">
      <c r="A26" s="19" t="s">
        <v>606</v>
      </c>
      <c r="B26" s="20">
        <v>720259</v>
      </c>
      <c r="C26" s="20">
        <v>630083</v>
      </c>
      <c r="D26" s="20">
        <f t="shared" si="0"/>
        <v>90176</v>
      </c>
      <c r="E26" s="447">
        <f t="shared" si="1"/>
        <v>12.519940743538088</v>
      </c>
      <c r="F26" s="447">
        <f t="shared" si="2"/>
        <v>87.48005925646191</v>
      </c>
    </row>
    <row r="27" spans="1:6" ht="15" customHeight="1">
      <c r="A27" s="19" t="s">
        <v>607</v>
      </c>
      <c r="B27" s="20">
        <v>3755</v>
      </c>
      <c r="C27" s="20">
        <v>3755</v>
      </c>
      <c r="D27" s="20">
        <f t="shared" si="0"/>
        <v>0</v>
      </c>
      <c r="E27" s="447">
        <f t="shared" si="1"/>
        <v>0</v>
      </c>
      <c r="F27" s="447">
        <f t="shared" si="2"/>
        <v>100</v>
      </c>
    </row>
    <row r="28" spans="1:6" ht="15" customHeight="1">
      <c r="A28" s="29" t="s">
        <v>608</v>
      </c>
      <c r="B28" s="448">
        <f>SUM(B22:B27)</f>
        <v>7015961</v>
      </c>
      <c r="C28" s="448">
        <f>SUM(C22:C27)</f>
        <v>1510574</v>
      </c>
      <c r="D28" s="448">
        <f t="shared" si="0"/>
        <v>5505387</v>
      </c>
      <c r="E28" s="449">
        <f t="shared" si="1"/>
        <v>78.46946412615463</v>
      </c>
      <c r="F28" s="449">
        <f t="shared" si="2"/>
        <v>21.530535873845366</v>
      </c>
    </row>
    <row r="29" spans="1:6" ht="15" customHeight="1">
      <c r="A29" s="450" t="s">
        <v>609</v>
      </c>
      <c r="B29" s="451">
        <f>SUM(B28+B21+B19+B15+B9)</f>
        <v>49800870</v>
      </c>
      <c r="C29" s="451">
        <f>SUM(C28+C21+C19+C15+C9)</f>
        <v>3158885</v>
      </c>
      <c r="D29" s="451">
        <f t="shared" si="0"/>
        <v>46641985</v>
      </c>
      <c r="E29" s="452">
        <f t="shared" si="1"/>
        <v>93.65696824171947</v>
      </c>
      <c r="F29" s="452">
        <f t="shared" si="2"/>
        <v>6.343031758280532</v>
      </c>
    </row>
    <row r="30" spans="1:6" ht="15" customHeight="1">
      <c r="A30" s="19" t="s">
        <v>610</v>
      </c>
      <c r="B30" s="20">
        <v>125688</v>
      </c>
      <c r="C30" s="20">
        <v>91115</v>
      </c>
      <c r="D30" s="20">
        <f t="shared" si="0"/>
        <v>34573</v>
      </c>
      <c r="E30" s="447">
        <f t="shared" si="1"/>
        <v>27.50700146394246</v>
      </c>
      <c r="F30" s="447">
        <f t="shared" si="2"/>
        <v>72.49299853605754</v>
      </c>
    </row>
    <row r="31" spans="1:6" ht="15" customHeight="1">
      <c r="A31" s="19" t="s">
        <v>611</v>
      </c>
      <c r="B31" s="20">
        <v>4009302</v>
      </c>
      <c r="C31" s="20">
        <v>671159</v>
      </c>
      <c r="D31" s="20">
        <f t="shared" si="0"/>
        <v>3338143</v>
      </c>
      <c r="E31" s="447">
        <f t="shared" si="1"/>
        <v>83.25995397702643</v>
      </c>
      <c r="F31" s="447">
        <f t="shared" si="2"/>
        <v>16.740046022973573</v>
      </c>
    </row>
    <row r="32" spans="1:6" ht="15" customHeight="1">
      <c r="A32" s="19" t="s">
        <v>612</v>
      </c>
      <c r="B32" s="20">
        <v>1140525</v>
      </c>
      <c r="C32" s="20">
        <v>761650</v>
      </c>
      <c r="D32" s="20">
        <f t="shared" si="0"/>
        <v>378875</v>
      </c>
      <c r="E32" s="447">
        <f t="shared" si="1"/>
        <v>33.219350737598916</v>
      </c>
      <c r="F32" s="447">
        <f t="shared" si="2"/>
        <v>66.78064926240108</v>
      </c>
    </row>
    <row r="33" spans="1:6" ht="15" customHeight="1">
      <c r="A33" s="19" t="s">
        <v>613</v>
      </c>
      <c r="B33" s="20">
        <v>369765</v>
      </c>
      <c r="C33" s="20">
        <v>230988</v>
      </c>
      <c r="D33" s="20">
        <f t="shared" si="0"/>
        <v>138777</v>
      </c>
      <c r="E33" s="447">
        <f t="shared" si="1"/>
        <v>37.53113463956838</v>
      </c>
      <c r="F33" s="447">
        <f t="shared" si="2"/>
        <v>62.46886536043162</v>
      </c>
    </row>
    <row r="34" spans="1:6" ht="15" customHeight="1">
      <c r="A34" s="19" t="s">
        <v>614</v>
      </c>
      <c r="B34" s="20">
        <v>6629</v>
      </c>
      <c r="C34" s="20">
        <v>4070</v>
      </c>
      <c r="D34" s="20">
        <f t="shared" si="0"/>
        <v>2559</v>
      </c>
      <c r="E34" s="447">
        <f t="shared" si="1"/>
        <v>38.60310755770101</v>
      </c>
      <c r="F34" s="447">
        <f t="shared" si="2"/>
        <v>61.39689244229899</v>
      </c>
    </row>
    <row r="35" spans="1:6" s="450" customFormat="1" ht="15" customHeight="1" thickBot="1">
      <c r="A35" s="450" t="s">
        <v>615</v>
      </c>
      <c r="B35" s="451">
        <f>SUM(B30:B34)</f>
        <v>5651909</v>
      </c>
      <c r="C35" s="451">
        <f>SUM(C30:C34)</f>
        <v>1758982</v>
      </c>
      <c r="D35" s="451">
        <f t="shared" si="0"/>
        <v>3892927</v>
      </c>
      <c r="E35" s="447">
        <f t="shared" si="1"/>
        <v>68.87809057081421</v>
      </c>
      <c r="F35" s="447">
        <f t="shared" si="2"/>
        <v>31.12190942918579</v>
      </c>
    </row>
    <row r="36" spans="1:6" ht="14.25" customHeight="1" thickBot="1">
      <c r="A36" s="444" t="s">
        <v>616</v>
      </c>
      <c r="B36" s="453">
        <f>B29+B35</f>
        <v>55452779</v>
      </c>
      <c r="C36" s="453">
        <f>C29+C35</f>
        <v>4917867</v>
      </c>
      <c r="D36" s="453">
        <f t="shared" si="0"/>
        <v>50534912</v>
      </c>
      <c r="E36" s="454">
        <f t="shared" si="1"/>
        <v>91.131432745688</v>
      </c>
      <c r="F36" s="454">
        <f t="shared" si="2"/>
        <v>8.868567254311998</v>
      </c>
    </row>
  </sheetData>
  <mergeCells count="1">
    <mergeCell ref="A3:F3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I94"/>
  <sheetViews>
    <sheetView showGridLines="0" workbookViewId="0" topLeftCell="A91">
      <selection activeCell="A113" sqref="A113"/>
    </sheetView>
  </sheetViews>
  <sheetFormatPr defaultColWidth="9.33203125" defaultRowHeight="12.75"/>
  <cols>
    <col min="1" max="1" width="35" style="455" customWidth="1"/>
    <col min="2" max="2" width="11.66015625" style="455" customWidth="1"/>
    <col min="3" max="3" width="14.66015625" style="455" customWidth="1"/>
    <col min="4" max="4" width="9.33203125" style="455" customWidth="1"/>
    <col min="5" max="5" width="13.5" style="455" customWidth="1"/>
    <col min="6" max="7" width="9.5" style="455" customWidth="1"/>
    <col min="8" max="8" width="7.66015625" style="455" customWidth="1"/>
    <col min="9" max="9" width="7.16015625" style="455" customWidth="1"/>
    <col min="10" max="16384" width="10.83203125" style="455" customWidth="1"/>
  </cols>
  <sheetData>
    <row r="1" spans="1:9" ht="12.75">
      <c r="A1" s="455" t="s">
        <v>894</v>
      </c>
      <c r="I1" s="456" t="s">
        <v>617</v>
      </c>
    </row>
    <row r="2" ht="18" customHeight="1"/>
    <row r="3" spans="1:9" ht="35.25" customHeight="1">
      <c r="A3" s="457" t="s">
        <v>618</v>
      </c>
      <c r="B3" s="457"/>
      <c r="C3" s="457"/>
      <c r="D3" s="457"/>
      <c r="E3" s="457"/>
      <c r="F3" s="457"/>
      <c r="G3" s="457"/>
      <c r="H3" s="457"/>
      <c r="I3" s="457"/>
    </row>
    <row r="4" ht="15.75" customHeight="1"/>
    <row r="5" spans="1:5" ht="15.75">
      <c r="A5" s="458" t="s">
        <v>619</v>
      </c>
      <c r="B5" s="458"/>
      <c r="C5" s="458"/>
      <c r="D5" s="458"/>
      <c r="E5" s="458"/>
    </row>
    <row r="6" s="459" customFormat="1" ht="10.5" customHeight="1" thickBot="1"/>
    <row r="7" spans="1:5" ht="27.75" customHeight="1">
      <c r="A7" s="460" t="s">
        <v>888</v>
      </c>
      <c r="B7" s="461"/>
      <c r="C7" s="462" t="s">
        <v>620</v>
      </c>
      <c r="D7" s="463" t="s">
        <v>621</v>
      </c>
      <c r="E7" s="464"/>
    </row>
    <row r="8" spans="1:5" ht="18.75" customHeight="1" thickBot="1">
      <c r="A8" s="465"/>
      <c r="B8" s="466"/>
      <c r="C8" s="467" t="s">
        <v>622</v>
      </c>
      <c r="D8" s="468" t="s">
        <v>623</v>
      </c>
      <c r="E8" s="469" t="s">
        <v>624</v>
      </c>
    </row>
    <row r="9" spans="1:4" ht="12.75">
      <c r="A9" s="470"/>
      <c r="B9" s="471"/>
      <c r="C9" s="470"/>
      <c r="D9" s="470"/>
    </row>
    <row r="10" spans="1:5" ht="14.25" customHeight="1">
      <c r="A10" s="472" t="s">
        <v>625</v>
      </c>
      <c r="B10" s="472"/>
      <c r="C10" s="473">
        <v>2910</v>
      </c>
      <c r="D10" s="473">
        <v>871</v>
      </c>
      <c r="E10" s="473">
        <v>46</v>
      </c>
    </row>
    <row r="11" spans="1:5" ht="14.25" customHeight="1">
      <c r="A11" s="472" t="s">
        <v>626</v>
      </c>
      <c r="B11" s="472"/>
      <c r="C11" s="473">
        <v>750</v>
      </c>
      <c r="D11" s="473">
        <v>200</v>
      </c>
      <c r="E11" s="473">
        <v>4767</v>
      </c>
    </row>
    <row r="12" spans="1:5" ht="14.25" customHeight="1">
      <c r="A12" s="472" t="s">
        <v>627</v>
      </c>
      <c r="B12" s="472"/>
      <c r="C12" s="473">
        <v>737</v>
      </c>
      <c r="D12" s="473"/>
      <c r="E12" s="473"/>
    </row>
    <row r="13" spans="1:5" ht="14.25" customHeight="1">
      <c r="A13" s="472" t="s">
        <v>628</v>
      </c>
      <c r="B13" s="472"/>
      <c r="C13" s="474">
        <f>SUM(C10:C12)</f>
        <v>4397</v>
      </c>
      <c r="D13" s="474">
        <v>1071</v>
      </c>
      <c r="E13" s="474">
        <v>4813</v>
      </c>
    </row>
    <row r="14" spans="1:5" ht="14.25" customHeight="1">
      <c r="A14" s="472" t="s">
        <v>629</v>
      </c>
      <c r="B14" s="472"/>
      <c r="C14" s="473">
        <v>3540</v>
      </c>
      <c r="D14" s="473">
        <v>1047</v>
      </c>
      <c r="E14" s="473">
        <v>1860</v>
      </c>
    </row>
    <row r="15" spans="1:5" ht="14.25" customHeight="1">
      <c r="A15" s="472" t="s">
        <v>630</v>
      </c>
      <c r="B15" s="472"/>
      <c r="C15" s="473">
        <v>1</v>
      </c>
      <c r="D15" s="473"/>
      <c r="E15" s="473">
        <v>303</v>
      </c>
    </row>
    <row r="16" spans="1:5" ht="14.25" customHeight="1">
      <c r="A16" s="472" t="s">
        <v>631</v>
      </c>
      <c r="B16" s="472"/>
      <c r="C16" s="473">
        <v>634</v>
      </c>
      <c r="D16" s="473">
        <v>1</v>
      </c>
      <c r="E16" s="473">
        <v>9493</v>
      </c>
    </row>
    <row r="17" ht="15.75" customHeight="1"/>
    <row r="18" ht="13.5" customHeight="1"/>
    <row r="19" spans="1:9" s="459" customFormat="1" ht="15.75">
      <c r="A19" s="458" t="s">
        <v>632</v>
      </c>
      <c r="B19" s="458"/>
      <c r="C19" s="458"/>
      <c r="D19" s="458"/>
      <c r="E19" s="458"/>
      <c r="F19" s="458"/>
      <c r="G19" s="458"/>
      <c r="H19" s="455"/>
      <c r="I19" s="455"/>
    </row>
    <row r="20" s="459" customFormat="1" ht="13.5" thickBot="1"/>
    <row r="21" spans="1:7" ht="26.25" customHeight="1">
      <c r="A21" s="475" t="s">
        <v>888</v>
      </c>
      <c r="B21" s="475" t="s">
        <v>633</v>
      </c>
      <c r="C21" s="475"/>
      <c r="D21" s="475" t="s">
        <v>634</v>
      </c>
      <c r="E21" s="475"/>
      <c r="F21" s="475" t="s">
        <v>903</v>
      </c>
      <c r="G21" s="475"/>
    </row>
    <row r="22" spans="1:7" ht="19.5" customHeight="1" thickBot="1">
      <c r="A22" s="476"/>
      <c r="B22" s="477" t="s">
        <v>623</v>
      </c>
      <c r="C22" s="478" t="s">
        <v>624</v>
      </c>
      <c r="D22" s="477" t="s">
        <v>623</v>
      </c>
      <c r="E22" s="478" t="s">
        <v>624</v>
      </c>
      <c r="F22" s="477" t="s">
        <v>623</v>
      </c>
      <c r="G22" s="478" t="s">
        <v>624</v>
      </c>
    </row>
    <row r="23" spans="1:7" ht="15.75" customHeight="1">
      <c r="A23" s="470"/>
      <c r="B23" s="479"/>
      <c r="C23" s="479"/>
      <c r="D23" s="479"/>
      <c r="E23" s="479"/>
      <c r="F23" s="479"/>
      <c r="G23" s="479"/>
    </row>
    <row r="24" spans="1:7" ht="13.5" customHeight="1">
      <c r="A24" s="455" t="s">
        <v>635</v>
      </c>
      <c r="B24" s="473">
        <v>19</v>
      </c>
      <c r="C24" s="473">
        <v>4960</v>
      </c>
      <c r="D24" s="473">
        <v>485</v>
      </c>
      <c r="E24" s="473">
        <v>4899</v>
      </c>
      <c r="F24" s="473">
        <v>504</v>
      </c>
      <c r="G24" s="473">
        <v>9859</v>
      </c>
    </row>
    <row r="25" spans="1:7" ht="13.5" customHeight="1">
      <c r="A25" s="455" t="s">
        <v>636</v>
      </c>
      <c r="B25" s="473">
        <v>15</v>
      </c>
      <c r="C25" s="473">
        <v>4710</v>
      </c>
      <c r="D25" s="473">
        <v>42</v>
      </c>
      <c r="E25" s="473">
        <v>2926</v>
      </c>
      <c r="F25" s="473">
        <v>57</v>
      </c>
      <c r="G25" s="473">
        <v>7636</v>
      </c>
    </row>
    <row r="26" spans="1:7" ht="13.5" customHeight="1">
      <c r="A26" s="455" t="s">
        <v>637</v>
      </c>
      <c r="B26" s="473">
        <v>130</v>
      </c>
      <c r="C26" s="473">
        <v>9482</v>
      </c>
      <c r="D26" s="473">
        <v>24</v>
      </c>
      <c r="E26" s="473">
        <v>219</v>
      </c>
      <c r="F26" s="473">
        <v>154</v>
      </c>
      <c r="G26" s="473">
        <v>9701</v>
      </c>
    </row>
    <row r="27" spans="1:7" ht="13.5" customHeight="1">
      <c r="A27" s="480" t="s">
        <v>638</v>
      </c>
      <c r="B27" s="473">
        <v>4</v>
      </c>
      <c r="C27" s="473">
        <v>6300</v>
      </c>
      <c r="D27" s="473"/>
      <c r="E27" s="473"/>
      <c r="F27" s="473">
        <v>4</v>
      </c>
      <c r="G27" s="473">
        <v>6300</v>
      </c>
    </row>
    <row r="28" spans="1:7" ht="13.5" customHeight="1">
      <c r="A28" s="480"/>
      <c r="B28" s="473"/>
      <c r="C28" s="473"/>
      <c r="D28" s="473"/>
      <c r="E28" s="473"/>
      <c r="F28" s="473"/>
      <c r="G28" s="473"/>
    </row>
    <row r="29" spans="1:7" ht="13.5" customHeight="1">
      <c r="A29" s="480"/>
      <c r="B29" s="473"/>
      <c r="C29" s="473"/>
      <c r="D29" s="473"/>
      <c r="E29" s="473"/>
      <c r="F29" s="473"/>
      <c r="G29" s="473"/>
    </row>
    <row r="30" spans="1:7" ht="12.75">
      <c r="A30" s="480"/>
      <c r="C30" s="481"/>
      <c r="G30" s="481"/>
    </row>
    <row r="31" spans="1:8" s="483" customFormat="1" ht="15.75" customHeight="1">
      <c r="A31" s="482" t="s">
        <v>639</v>
      </c>
      <c r="B31" s="482"/>
      <c r="C31" s="482"/>
      <c r="D31" s="482"/>
      <c r="E31" s="482"/>
      <c r="F31" s="482"/>
      <c r="G31" s="482"/>
      <c r="H31" s="482"/>
    </row>
    <row r="32" ht="13.5" thickBot="1">
      <c r="A32" s="484"/>
    </row>
    <row r="33" spans="1:9" ht="23.25" customHeight="1">
      <c r="A33" s="485" t="s">
        <v>888</v>
      </c>
      <c r="B33" s="486" t="s">
        <v>640</v>
      </c>
      <c r="C33" s="487" t="s">
        <v>641</v>
      </c>
      <c r="D33" s="488"/>
      <c r="E33" s="488"/>
      <c r="F33" s="488"/>
      <c r="G33" s="488"/>
      <c r="H33" s="488"/>
      <c r="I33" s="489"/>
    </row>
    <row r="34" spans="1:9" s="459" customFormat="1" ht="28.5" customHeight="1" thickBot="1">
      <c r="A34" s="490"/>
      <c r="B34" s="491"/>
      <c r="C34" s="492" t="s">
        <v>642</v>
      </c>
      <c r="D34" s="493" t="s">
        <v>643</v>
      </c>
      <c r="E34" s="493" t="s">
        <v>644</v>
      </c>
      <c r="F34" s="493" t="s">
        <v>645</v>
      </c>
      <c r="G34" s="493" t="s">
        <v>646</v>
      </c>
      <c r="H34" s="493" t="s">
        <v>647</v>
      </c>
      <c r="I34" s="494" t="s">
        <v>648</v>
      </c>
    </row>
    <row r="35" spans="1:9" s="459" customFormat="1" ht="12.75">
      <c r="A35" s="495"/>
      <c r="B35" s="471"/>
      <c r="C35" s="479"/>
      <c r="D35" s="496"/>
      <c r="E35" s="496"/>
      <c r="F35" s="496"/>
      <c r="G35" s="496"/>
      <c r="H35" s="496"/>
      <c r="I35" s="496"/>
    </row>
    <row r="36" spans="1:9" ht="20.25" customHeight="1">
      <c r="A36" s="480" t="s">
        <v>649</v>
      </c>
      <c r="B36" s="473">
        <v>235</v>
      </c>
      <c r="C36" s="473">
        <v>79</v>
      </c>
      <c r="D36" s="473">
        <v>38</v>
      </c>
      <c r="E36" s="473">
        <v>6</v>
      </c>
      <c r="F36" s="473">
        <v>39</v>
      </c>
      <c r="G36" s="473">
        <v>48</v>
      </c>
      <c r="H36" s="473">
        <v>20</v>
      </c>
      <c r="I36" s="473">
        <v>5</v>
      </c>
    </row>
    <row r="37" ht="14.25" customHeight="1">
      <c r="A37" s="480"/>
    </row>
    <row r="38" spans="1:7" ht="15.75">
      <c r="A38" s="482" t="s">
        <v>650</v>
      </c>
      <c r="B38" s="482"/>
      <c r="C38" s="482"/>
      <c r="D38" s="482"/>
      <c r="E38" s="482"/>
      <c r="F38" s="482"/>
      <c r="G38" s="482"/>
    </row>
    <row r="39" ht="6" customHeight="1" thickBot="1">
      <c r="A39" s="480"/>
    </row>
    <row r="40" spans="1:8" ht="34.5" customHeight="1" thickBot="1">
      <c r="A40" s="497" t="s">
        <v>888</v>
      </c>
      <c r="B40" s="498" t="s">
        <v>651</v>
      </c>
      <c r="C40" s="499" t="s">
        <v>652</v>
      </c>
      <c r="D40" s="499" t="s">
        <v>653</v>
      </c>
      <c r="E40" s="499" t="s">
        <v>654</v>
      </c>
      <c r="F40" s="499" t="s">
        <v>655</v>
      </c>
      <c r="G40" s="499" t="s">
        <v>656</v>
      </c>
      <c r="H40" s="500"/>
    </row>
    <row r="41" spans="1:8" ht="8.25" customHeight="1">
      <c r="A41" s="495"/>
      <c r="B41" s="470"/>
      <c r="C41" s="471"/>
      <c r="D41" s="471"/>
      <c r="E41" s="471"/>
      <c r="F41" s="471"/>
      <c r="G41" s="471"/>
      <c r="H41" s="471"/>
    </row>
    <row r="42" spans="1:8" ht="15" customHeight="1">
      <c r="A42" s="455" t="s">
        <v>657</v>
      </c>
      <c r="B42" s="501">
        <v>1</v>
      </c>
      <c r="C42" s="501">
        <v>0</v>
      </c>
      <c r="D42" s="501">
        <v>0</v>
      </c>
      <c r="E42" s="501">
        <v>0</v>
      </c>
      <c r="F42" s="501">
        <v>0</v>
      </c>
      <c r="G42" s="501">
        <v>1</v>
      </c>
      <c r="H42" s="502"/>
    </row>
    <row r="43" spans="1:8" ht="15" customHeight="1">
      <c r="A43" s="455" t="s">
        <v>658</v>
      </c>
      <c r="B43" s="501">
        <v>445</v>
      </c>
      <c r="C43" s="501">
        <v>370</v>
      </c>
      <c r="D43" s="501">
        <v>50</v>
      </c>
      <c r="E43" s="501">
        <v>3</v>
      </c>
      <c r="F43" s="501">
        <v>16</v>
      </c>
      <c r="G43" s="501">
        <v>6</v>
      </c>
      <c r="H43" s="502"/>
    </row>
    <row r="44" spans="1:8" ht="15" customHeight="1">
      <c r="A44" s="455" t="s">
        <v>659</v>
      </c>
      <c r="B44" s="501">
        <v>163</v>
      </c>
      <c r="C44" s="501">
        <v>125</v>
      </c>
      <c r="D44" s="501">
        <v>32</v>
      </c>
      <c r="E44" s="501">
        <v>1</v>
      </c>
      <c r="F44" s="501">
        <v>5</v>
      </c>
      <c r="G44" s="501">
        <v>0</v>
      </c>
      <c r="H44" s="502"/>
    </row>
    <row r="45" spans="1:8" ht="15" customHeight="1">
      <c r="A45" s="455" t="s">
        <v>660</v>
      </c>
      <c r="B45" s="501">
        <v>283</v>
      </c>
      <c r="C45" s="501">
        <v>136</v>
      </c>
      <c r="D45" s="501">
        <v>131</v>
      </c>
      <c r="E45" s="501">
        <v>4</v>
      </c>
      <c r="F45" s="501">
        <v>11</v>
      </c>
      <c r="G45" s="501">
        <v>1</v>
      </c>
      <c r="H45" s="502"/>
    </row>
    <row r="46" spans="1:8" ht="15" customHeight="1">
      <c r="A46" s="455" t="s">
        <v>661</v>
      </c>
      <c r="B46" s="501">
        <v>31</v>
      </c>
      <c r="C46" s="501">
        <v>21</v>
      </c>
      <c r="D46" s="501">
        <v>10</v>
      </c>
      <c r="E46" s="501">
        <v>0</v>
      </c>
      <c r="F46" s="501">
        <v>0</v>
      </c>
      <c r="G46" s="501">
        <v>0</v>
      </c>
      <c r="H46" s="502"/>
    </row>
    <row r="47" spans="1:8" ht="15" customHeight="1">
      <c r="A47" s="455" t="s">
        <v>662</v>
      </c>
      <c r="B47" s="501">
        <v>25</v>
      </c>
      <c r="C47" s="501">
        <v>16</v>
      </c>
      <c r="D47" s="501">
        <v>8</v>
      </c>
      <c r="E47" s="501">
        <v>1</v>
      </c>
      <c r="F47" s="501">
        <v>0</v>
      </c>
      <c r="G47" s="501">
        <v>0</v>
      </c>
      <c r="H47" s="502"/>
    </row>
    <row r="48" spans="1:8" ht="15" customHeight="1">
      <c r="A48" s="455" t="s">
        <v>663</v>
      </c>
      <c r="B48" s="501">
        <v>5</v>
      </c>
      <c r="C48" s="501">
        <v>1</v>
      </c>
      <c r="D48" s="501">
        <v>4</v>
      </c>
      <c r="E48" s="501">
        <v>0</v>
      </c>
      <c r="F48" s="501">
        <v>0</v>
      </c>
      <c r="G48" s="501">
        <v>0</v>
      </c>
      <c r="H48" s="502"/>
    </row>
    <row r="49" spans="1:8" ht="15" customHeight="1">
      <c r="A49" s="455" t="s">
        <v>664</v>
      </c>
      <c r="B49" s="501">
        <v>1</v>
      </c>
      <c r="C49" s="501">
        <v>1</v>
      </c>
      <c r="D49" s="501">
        <v>0</v>
      </c>
      <c r="E49" s="501">
        <v>0</v>
      </c>
      <c r="F49" s="501">
        <v>0</v>
      </c>
      <c r="G49" s="501">
        <v>0</v>
      </c>
      <c r="H49" s="502"/>
    </row>
    <row r="50" spans="1:8" ht="6" customHeight="1" thickBot="1">
      <c r="A50" s="480"/>
      <c r="B50" s="501"/>
      <c r="C50" s="501"/>
      <c r="D50" s="501"/>
      <c r="E50" s="501"/>
      <c r="F50" s="501"/>
      <c r="G50" s="501"/>
      <c r="H50" s="502"/>
    </row>
    <row r="51" spans="1:8" ht="15" customHeight="1" thickBot="1">
      <c r="A51" s="503" t="s">
        <v>903</v>
      </c>
      <c r="B51" s="504">
        <f aca="true" t="shared" si="0" ref="B51:G51">SUM(B42:B49)</f>
        <v>954</v>
      </c>
      <c r="C51" s="504">
        <f t="shared" si="0"/>
        <v>670</v>
      </c>
      <c r="D51" s="504">
        <f t="shared" si="0"/>
        <v>235</v>
      </c>
      <c r="E51" s="504">
        <f t="shared" si="0"/>
        <v>9</v>
      </c>
      <c r="F51" s="504">
        <f t="shared" si="0"/>
        <v>32</v>
      </c>
      <c r="G51" s="504">
        <f t="shared" si="0"/>
        <v>8</v>
      </c>
      <c r="H51" s="505"/>
    </row>
    <row r="52" spans="1:8" ht="26.25" customHeight="1">
      <c r="A52" s="480"/>
      <c r="H52" s="506"/>
    </row>
    <row r="53" spans="1:3" ht="15.75">
      <c r="A53" s="458" t="s">
        <v>665</v>
      </c>
      <c r="B53" s="458"/>
      <c r="C53" s="458"/>
    </row>
    <row r="54" ht="13.5" thickBot="1">
      <c r="A54" s="459"/>
    </row>
    <row r="55" spans="1:3" ht="44.25" customHeight="1" thickBot="1">
      <c r="A55" s="497" t="s">
        <v>888</v>
      </c>
      <c r="B55" s="498" t="s">
        <v>651</v>
      </c>
      <c r="C55" s="499" t="s">
        <v>666</v>
      </c>
    </row>
    <row r="56" spans="1:3" ht="11.25" customHeight="1">
      <c r="A56" s="495"/>
      <c r="B56" s="470"/>
      <c r="C56" s="471"/>
    </row>
    <row r="57" spans="1:3" ht="15" customHeight="1">
      <c r="A57" s="455" t="s">
        <v>657</v>
      </c>
      <c r="B57" s="507">
        <v>1</v>
      </c>
      <c r="C57" s="501">
        <v>15</v>
      </c>
    </row>
    <row r="58" spans="1:3" ht="15" customHeight="1">
      <c r="A58" s="455" t="s">
        <v>658</v>
      </c>
      <c r="B58" s="507">
        <v>445</v>
      </c>
      <c r="C58" s="501">
        <v>15071</v>
      </c>
    </row>
    <row r="59" spans="1:3" ht="15" customHeight="1">
      <c r="A59" s="455" t="s">
        <v>659</v>
      </c>
      <c r="B59" s="507">
        <v>163</v>
      </c>
      <c r="C59" s="501">
        <v>7390</v>
      </c>
    </row>
    <row r="60" spans="1:3" ht="15" customHeight="1">
      <c r="A60" s="455" t="s">
        <v>660</v>
      </c>
      <c r="B60" s="507">
        <v>283</v>
      </c>
      <c r="C60" s="501">
        <v>15988</v>
      </c>
    </row>
    <row r="61" spans="1:3" ht="15" customHeight="1">
      <c r="A61" s="455" t="s">
        <v>661</v>
      </c>
      <c r="B61" s="507">
        <v>31</v>
      </c>
      <c r="C61" s="501">
        <v>1958</v>
      </c>
    </row>
    <row r="62" spans="1:3" ht="15" customHeight="1">
      <c r="A62" s="455" t="s">
        <v>662</v>
      </c>
      <c r="B62" s="507">
        <v>25</v>
      </c>
      <c r="C62" s="501">
        <v>1929</v>
      </c>
    </row>
    <row r="63" spans="1:3" ht="15" customHeight="1">
      <c r="A63" s="455" t="s">
        <v>663</v>
      </c>
      <c r="B63" s="507">
        <v>5</v>
      </c>
      <c r="C63" s="501">
        <v>429</v>
      </c>
    </row>
    <row r="64" spans="1:3" ht="15" customHeight="1">
      <c r="A64" s="455" t="s">
        <v>664</v>
      </c>
      <c r="B64" s="507">
        <v>1</v>
      </c>
      <c r="C64" s="501">
        <v>35</v>
      </c>
    </row>
    <row r="65" spans="2:3" ht="8.25" customHeight="1" thickBot="1">
      <c r="B65" s="501"/>
      <c r="C65" s="501"/>
    </row>
    <row r="66" spans="1:3" ht="17.25" customHeight="1" thickBot="1">
      <c r="A66" s="508" t="s">
        <v>667</v>
      </c>
      <c r="B66" s="504">
        <f>SUM(B57:B64)</f>
        <v>954</v>
      </c>
      <c r="C66" s="504">
        <f>SUM(C57:C64)</f>
        <v>42815</v>
      </c>
    </row>
    <row r="67" spans="1:3" ht="12.75">
      <c r="A67" s="459"/>
      <c r="B67" s="459"/>
      <c r="C67" s="459"/>
    </row>
    <row r="68" spans="1:3" ht="25.5" customHeight="1">
      <c r="A68" s="459"/>
      <c r="B68" s="459"/>
      <c r="C68" s="459"/>
    </row>
    <row r="69" spans="1:5" ht="15.75">
      <c r="A69" s="458" t="s">
        <v>668</v>
      </c>
      <c r="B69" s="458"/>
      <c r="C69" s="458"/>
      <c r="D69" s="458"/>
      <c r="E69" s="458"/>
    </row>
    <row r="70" ht="13.5" thickBot="1">
      <c r="A70" s="459"/>
    </row>
    <row r="71" spans="1:5" ht="18.75" customHeight="1">
      <c r="A71" s="475" t="s">
        <v>888</v>
      </c>
      <c r="B71" s="475" t="s">
        <v>669</v>
      </c>
      <c r="C71" s="475"/>
      <c r="D71" s="475" t="s">
        <v>670</v>
      </c>
      <c r="E71" s="475"/>
    </row>
    <row r="72" spans="1:5" ht="19.5" customHeight="1" thickBot="1">
      <c r="A72" s="476"/>
      <c r="B72" s="477" t="s">
        <v>671</v>
      </c>
      <c r="C72" s="478" t="s">
        <v>672</v>
      </c>
      <c r="D72" s="477" t="s">
        <v>671</v>
      </c>
      <c r="E72" s="478" t="s">
        <v>672</v>
      </c>
    </row>
    <row r="73" spans="1:5" ht="15.75" customHeight="1">
      <c r="A73" s="470"/>
      <c r="B73" s="479"/>
      <c r="C73" s="479"/>
      <c r="D73" s="479"/>
      <c r="E73" s="479"/>
    </row>
    <row r="74" spans="1:5" ht="15" customHeight="1">
      <c r="A74" s="455" t="s">
        <v>673</v>
      </c>
      <c r="B74" s="455">
        <v>115.2</v>
      </c>
      <c r="C74" s="455">
        <v>688.2</v>
      </c>
      <c r="D74" s="455">
        <v>15.4</v>
      </c>
      <c r="E74" s="455">
        <v>159.8</v>
      </c>
    </row>
    <row r="75" spans="1:5" ht="15" customHeight="1">
      <c r="A75" s="455" t="s">
        <v>674</v>
      </c>
      <c r="B75" s="455">
        <v>0.3</v>
      </c>
      <c r="C75" s="455">
        <v>3.7</v>
      </c>
      <c r="D75" s="455">
        <v>116.2</v>
      </c>
      <c r="E75" s="455">
        <v>600</v>
      </c>
    </row>
    <row r="76" spans="1:5" ht="15" customHeight="1">
      <c r="A76" s="459" t="s">
        <v>675</v>
      </c>
      <c r="B76" s="459">
        <f>SUM(B74:B75)</f>
        <v>115.5</v>
      </c>
      <c r="C76" s="459">
        <f>SUM(C74:C75)</f>
        <v>691.9000000000001</v>
      </c>
      <c r="D76" s="459">
        <f>SUM(D74:D75)</f>
        <v>131.6</v>
      </c>
      <c r="E76" s="459">
        <f>SUM(E74:E75)</f>
        <v>759.8</v>
      </c>
    </row>
    <row r="77" spans="1:5" ht="15" customHeight="1">
      <c r="A77" s="480" t="s">
        <v>676</v>
      </c>
      <c r="B77" s="455">
        <v>130.4</v>
      </c>
      <c r="C77" s="455">
        <v>213.2</v>
      </c>
      <c r="D77" s="455">
        <v>0.5</v>
      </c>
      <c r="E77" s="455">
        <v>3</v>
      </c>
    </row>
    <row r="78" spans="1:3" ht="15" customHeight="1">
      <c r="A78" s="480" t="s">
        <v>677</v>
      </c>
      <c r="C78" s="455">
        <v>32.4</v>
      </c>
    </row>
    <row r="79" ht="15" customHeight="1">
      <c r="A79" s="480"/>
    </row>
    <row r="80" spans="1:5" ht="32.25" customHeight="1">
      <c r="A80" s="459"/>
      <c r="B80" s="459"/>
      <c r="C80" s="459"/>
      <c r="D80" s="459"/>
      <c r="E80" s="459"/>
    </row>
    <row r="81" spans="1:7" ht="17.25" customHeight="1">
      <c r="A81" s="458" t="s">
        <v>678</v>
      </c>
      <c r="B81" s="458"/>
      <c r="C81" s="458"/>
      <c r="D81" s="458"/>
      <c r="E81" s="458"/>
      <c r="F81" s="458"/>
      <c r="G81" s="458"/>
    </row>
    <row r="82" ht="17.25" customHeight="1"/>
    <row r="83" spans="1:2" ht="14.25" customHeight="1">
      <c r="A83" s="455" t="s">
        <v>679</v>
      </c>
      <c r="B83" s="455" t="s">
        <v>680</v>
      </c>
    </row>
    <row r="84" spans="1:2" ht="14.25" customHeight="1">
      <c r="A84" s="455" t="s">
        <v>681</v>
      </c>
      <c r="B84" s="455" t="s">
        <v>682</v>
      </c>
    </row>
    <row r="85" spans="1:2" ht="14.25" customHeight="1">
      <c r="A85" s="455" t="s">
        <v>683</v>
      </c>
      <c r="B85" s="455" t="s">
        <v>684</v>
      </c>
    </row>
    <row r="86" spans="1:2" ht="14.25" customHeight="1">
      <c r="A86" s="455" t="s">
        <v>685</v>
      </c>
      <c r="B86" s="455" t="s">
        <v>686</v>
      </c>
    </row>
    <row r="87" spans="1:2" ht="14.25" customHeight="1">
      <c r="A87" s="455" t="s">
        <v>687</v>
      </c>
      <c r="B87" s="455" t="s">
        <v>688</v>
      </c>
    </row>
    <row r="88" spans="1:2" ht="14.25" customHeight="1">
      <c r="A88" s="455" t="s">
        <v>689</v>
      </c>
      <c r="B88" s="455" t="s">
        <v>690</v>
      </c>
    </row>
    <row r="89" spans="1:2" ht="14.25" customHeight="1">
      <c r="A89" s="455" t="s">
        <v>691</v>
      </c>
      <c r="B89" s="455" t="s">
        <v>692</v>
      </c>
    </row>
    <row r="90" spans="1:2" ht="14.25" customHeight="1">
      <c r="A90" s="455" t="s">
        <v>693</v>
      </c>
      <c r="B90" s="455" t="s">
        <v>694</v>
      </c>
    </row>
    <row r="91" spans="1:2" ht="14.25" customHeight="1">
      <c r="A91" s="455" t="s">
        <v>695</v>
      </c>
      <c r="B91" s="455" t="s">
        <v>696</v>
      </c>
    </row>
    <row r="92" spans="1:2" ht="14.25" customHeight="1">
      <c r="A92" s="455" t="s">
        <v>697</v>
      </c>
      <c r="B92" s="455" t="s">
        <v>696</v>
      </c>
    </row>
    <row r="93" spans="1:2" ht="14.25" customHeight="1">
      <c r="A93" s="455" t="s">
        <v>698</v>
      </c>
      <c r="B93" s="455" t="s">
        <v>696</v>
      </c>
    </row>
    <row r="94" spans="1:2" ht="14.25" customHeight="1">
      <c r="A94" s="455" t="s">
        <v>699</v>
      </c>
      <c r="B94" s="455" t="s">
        <v>699</v>
      </c>
    </row>
  </sheetData>
  <mergeCells count="27">
    <mergeCell ref="A3:I3"/>
    <mergeCell ref="A5:E5"/>
    <mergeCell ref="A7:B8"/>
    <mergeCell ref="D7:E7"/>
    <mergeCell ref="A10:B10"/>
    <mergeCell ref="A11:B11"/>
    <mergeCell ref="A12:B12"/>
    <mergeCell ref="A13:B13"/>
    <mergeCell ref="A14:B14"/>
    <mergeCell ref="A15:B15"/>
    <mergeCell ref="A16:B16"/>
    <mergeCell ref="A19:G19"/>
    <mergeCell ref="A21:A22"/>
    <mergeCell ref="B21:C21"/>
    <mergeCell ref="D21:E21"/>
    <mergeCell ref="F21:G21"/>
    <mergeCell ref="A31:H31"/>
    <mergeCell ref="A33:A34"/>
    <mergeCell ref="B33:B34"/>
    <mergeCell ref="C33:I33"/>
    <mergeCell ref="A81:G81"/>
    <mergeCell ref="A38:G38"/>
    <mergeCell ref="A53:C53"/>
    <mergeCell ref="A69:E69"/>
    <mergeCell ref="A71:A72"/>
    <mergeCell ref="B71:C71"/>
    <mergeCell ref="D71:E7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41"/>
  <sheetViews>
    <sheetView workbookViewId="0" topLeftCell="A40">
      <selection activeCell="D64" sqref="D64"/>
    </sheetView>
  </sheetViews>
  <sheetFormatPr defaultColWidth="9.33203125" defaultRowHeight="12.75"/>
  <cols>
    <col min="1" max="1" width="4.83203125" style="0" customWidth="1"/>
    <col min="2" max="2" width="6.66015625" style="0" customWidth="1"/>
    <col min="3" max="3" width="50" style="0" customWidth="1"/>
    <col min="4" max="4" width="12.83203125" style="0" customWidth="1"/>
    <col min="5" max="5" width="6.16015625" style="1" customWidth="1"/>
    <col min="6" max="6" width="12.83203125" style="0" customWidth="1"/>
    <col min="7" max="7" width="6.16015625" style="1" customWidth="1"/>
    <col min="8" max="8" width="12.83203125" style="0" customWidth="1"/>
    <col min="9" max="9" width="6.16015625" style="1" customWidth="1"/>
    <col min="11" max="11" width="46.33203125" style="0" bestFit="1" customWidth="1"/>
    <col min="12" max="12" width="10.16015625" style="0" bestFit="1" customWidth="1"/>
  </cols>
  <sheetData>
    <row r="1" spans="1:9" ht="30" customHeight="1">
      <c r="A1" s="43" t="s">
        <v>860</v>
      </c>
      <c r="B1" s="43"/>
      <c r="C1" s="43"/>
      <c r="D1" s="43"/>
      <c r="E1" s="43"/>
      <c r="F1" s="43"/>
      <c r="G1" s="43"/>
      <c r="H1" s="43"/>
      <c r="I1" s="43"/>
    </row>
    <row r="2" spans="8:9" ht="25.5" customHeight="1" thickBot="1">
      <c r="H2" s="50" t="s">
        <v>814</v>
      </c>
      <c r="I2" s="50"/>
    </row>
    <row r="3" spans="1:9" s="2" customFormat="1" ht="19.5" customHeight="1">
      <c r="A3" s="46" t="s">
        <v>893</v>
      </c>
      <c r="B3" s="44" t="s">
        <v>888</v>
      </c>
      <c r="C3" s="44"/>
      <c r="D3" s="44" t="s">
        <v>819</v>
      </c>
      <c r="E3" s="44"/>
      <c r="F3" s="44" t="s">
        <v>820</v>
      </c>
      <c r="G3" s="44"/>
      <c r="H3" s="44" t="s">
        <v>820</v>
      </c>
      <c r="I3" s="49"/>
    </row>
    <row r="4" spans="1:9" s="2" customFormat="1" ht="19.5" customHeight="1" thickBot="1">
      <c r="A4" s="47"/>
      <c r="B4" s="45"/>
      <c r="C4" s="45"/>
      <c r="D4" s="3" t="s">
        <v>821</v>
      </c>
      <c r="E4" s="4" t="s">
        <v>822</v>
      </c>
      <c r="F4" s="3" t="s">
        <v>823</v>
      </c>
      <c r="G4" s="4" t="s">
        <v>822</v>
      </c>
      <c r="H4" s="3" t="s">
        <v>821</v>
      </c>
      <c r="I4" s="5" t="s">
        <v>822</v>
      </c>
    </row>
    <row r="5" spans="1:11" s="2" customFormat="1" ht="15" customHeight="1" thickTop="1">
      <c r="A5" s="16"/>
      <c r="B5" s="54" t="s">
        <v>855</v>
      </c>
      <c r="C5" s="54"/>
      <c r="D5" s="11"/>
      <c r="E5" s="21"/>
      <c r="F5" s="13"/>
      <c r="G5" s="22"/>
      <c r="H5" s="11"/>
      <c r="I5" s="21"/>
      <c r="K5" s="14" t="s">
        <v>865</v>
      </c>
    </row>
    <row r="6" spans="1:12" s="2" customFormat="1" ht="15" customHeight="1">
      <c r="A6" s="9"/>
      <c r="B6" s="15">
        <v>1</v>
      </c>
      <c r="C6" s="16" t="s">
        <v>815</v>
      </c>
      <c r="D6" s="11">
        <v>9039527</v>
      </c>
      <c r="E6" s="12">
        <f>(D6/$D$17)*100</f>
        <v>76.85250586286075</v>
      </c>
      <c r="F6" s="13">
        <v>8977585</v>
      </c>
      <c r="G6" s="12">
        <f>(F6/$F$17)*100</f>
        <v>69.76283812509418</v>
      </c>
      <c r="H6" s="11">
        <v>9864724</v>
      </c>
      <c r="I6" s="12">
        <f>(H6/$H$17)*100</f>
        <v>74.78211943989999</v>
      </c>
      <c r="K6" s="16" t="s">
        <v>866</v>
      </c>
      <c r="L6" s="11">
        <v>9039527</v>
      </c>
    </row>
    <row r="7" spans="1:12" s="2" customFormat="1" ht="15" customHeight="1">
      <c r="A7" s="9"/>
      <c r="B7" s="15">
        <v>2</v>
      </c>
      <c r="C7" s="16" t="s">
        <v>891</v>
      </c>
      <c r="D7" s="11">
        <v>135949</v>
      </c>
      <c r="E7" s="12">
        <f>(D7/$D$17)*100</f>
        <v>1.1558150464675925</v>
      </c>
      <c r="F7" s="13">
        <v>195827</v>
      </c>
      <c r="G7" s="12">
        <f>(F7/$F$17)*100</f>
        <v>1.5217285385237584</v>
      </c>
      <c r="H7" s="11">
        <v>265336</v>
      </c>
      <c r="I7" s="12">
        <f>(H7/$H$17)*100</f>
        <v>2.0114489207914286</v>
      </c>
      <c r="K7" s="16" t="s">
        <v>867</v>
      </c>
      <c r="L7" s="11">
        <v>135949</v>
      </c>
    </row>
    <row r="8" spans="1:12" s="2" customFormat="1" ht="15" customHeight="1">
      <c r="A8" s="9"/>
      <c r="B8" s="15">
        <v>3</v>
      </c>
      <c r="C8" s="16" t="s">
        <v>816</v>
      </c>
      <c r="D8" s="11">
        <v>1268509</v>
      </c>
      <c r="E8" s="12">
        <f>(D8/$D$17)*100</f>
        <v>10.784645630196318</v>
      </c>
      <c r="F8" s="13">
        <v>1137698</v>
      </c>
      <c r="G8" s="12">
        <f>(F8/$F$17)*100</f>
        <v>8.84080088456343</v>
      </c>
      <c r="H8" s="11">
        <v>1443061</v>
      </c>
      <c r="I8" s="12">
        <f>(H8/$H$17)*100</f>
        <v>10.939501202574094</v>
      </c>
      <c r="K8" s="16" t="s">
        <v>868</v>
      </c>
      <c r="L8" s="11">
        <v>1268509</v>
      </c>
    </row>
    <row r="9" spans="1:12" s="2" customFormat="1" ht="15" customHeight="1">
      <c r="A9" s="9"/>
      <c r="B9" s="15">
        <v>4</v>
      </c>
      <c r="C9" s="16" t="s">
        <v>817</v>
      </c>
      <c r="D9" s="11">
        <v>10637</v>
      </c>
      <c r="E9" s="12">
        <f>(D9/$D$17)*100</f>
        <v>0.09043394691594481</v>
      </c>
      <c r="F9" s="13"/>
      <c r="G9" s="12"/>
      <c r="H9" s="11">
        <v>2534</v>
      </c>
      <c r="I9" s="12">
        <f>(H9/$H$17)*100</f>
        <v>0.01920964952092999</v>
      </c>
      <c r="K9" s="16" t="s">
        <v>869</v>
      </c>
      <c r="L9" s="11">
        <v>10637</v>
      </c>
    </row>
    <row r="10" spans="1:12" s="2" customFormat="1" ht="15" customHeight="1">
      <c r="A10" s="55">
        <v>5</v>
      </c>
      <c r="B10" s="53" t="s">
        <v>856</v>
      </c>
      <c r="C10" s="53"/>
      <c r="D10" s="51">
        <v>560894</v>
      </c>
      <c r="E10" s="52">
        <f>(D10/$D$17)*100</f>
        <v>4.768624445000653</v>
      </c>
      <c r="F10" s="56">
        <v>980761</v>
      </c>
      <c r="G10" s="52">
        <f>(F10/$F$17)*100</f>
        <v>7.621277980927553</v>
      </c>
      <c r="H10" s="51">
        <v>998510</v>
      </c>
      <c r="I10" s="52">
        <f>(H10/$H$17)*100</f>
        <v>7.569466118052014</v>
      </c>
      <c r="K10" s="37" t="s">
        <v>870</v>
      </c>
      <c r="L10" s="38">
        <v>560894</v>
      </c>
    </row>
    <row r="11" spans="1:12" s="2" customFormat="1" ht="15" customHeight="1">
      <c r="A11" s="55"/>
      <c r="B11" s="53"/>
      <c r="C11" s="53"/>
      <c r="D11" s="51"/>
      <c r="E11" s="52"/>
      <c r="F11" s="56"/>
      <c r="G11" s="52"/>
      <c r="H11" s="51"/>
      <c r="I11" s="52"/>
      <c r="K11" s="16" t="s">
        <v>883</v>
      </c>
      <c r="L11" s="11">
        <v>647490</v>
      </c>
    </row>
    <row r="12" spans="1:12" s="2" customFormat="1" ht="15" customHeight="1">
      <c r="A12" s="9">
        <v>6</v>
      </c>
      <c r="B12" s="16" t="s">
        <v>812</v>
      </c>
      <c r="C12" s="16"/>
      <c r="D12" s="11">
        <v>647490</v>
      </c>
      <c r="E12" s="12">
        <f>(D12/$D$17)*100</f>
        <v>5.504848762677926</v>
      </c>
      <c r="F12" s="13">
        <v>350010</v>
      </c>
      <c r="G12" s="12">
        <f>(F12/$F$17)*100</f>
        <v>2.7198507139909243</v>
      </c>
      <c r="H12" s="11">
        <v>584216</v>
      </c>
      <c r="I12" s="12">
        <f>(H12/$H$17)*100</f>
        <v>4.42880213280175</v>
      </c>
      <c r="K12" s="16" t="s">
        <v>871</v>
      </c>
      <c r="L12" s="11">
        <v>86930</v>
      </c>
    </row>
    <row r="13" spans="1:12" s="2" customFormat="1" ht="15" customHeight="1">
      <c r="A13" s="9">
        <v>7</v>
      </c>
      <c r="B13" s="16" t="s">
        <v>857</v>
      </c>
      <c r="C13" s="16"/>
      <c r="D13" s="11">
        <v>86930</v>
      </c>
      <c r="E13" s="12">
        <f>(D13/$D$17)*100</f>
        <v>0.7390639283071432</v>
      </c>
      <c r="F13" s="13">
        <v>1215840</v>
      </c>
      <c r="G13" s="12">
        <f>(F13/$F$17)*100</f>
        <v>9.448025176705595</v>
      </c>
      <c r="H13" s="11">
        <v>2628</v>
      </c>
      <c r="I13" s="12">
        <f>(H13/$H$17)*100</f>
        <v>0.019922241097475934</v>
      </c>
      <c r="K13" s="16" t="s">
        <v>872</v>
      </c>
      <c r="L13" s="11">
        <v>12240</v>
      </c>
    </row>
    <row r="14" spans="1:12" s="2" customFormat="1" ht="15" customHeight="1">
      <c r="A14" s="9">
        <v>8</v>
      </c>
      <c r="B14" s="16" t="s">
        <v>813</v>
      </c>
      <c r="C14" s="16"/>
      <c r="D14" s="11">
        <v>12240</v>
      </c>
      <c r="E14" s="12">
        <f>(D14/$D$17)*100</f>
        <v>0.10406237757367345</v>
      </c>
      <c r="F14" s="13">
        <v>9060</v>
      </c>
      <c r="G14" s="12">
        <f>(F14/$F$17)*100</f>
        <v>0.07040326696025193</v>
      </c>
      <c r="H14" s="11">
        <v>11769</v>
      </c>
      <c r="I14" s="12">
        <f>(H14/$H$17)*100</f>
        <v>0.08921798153584257</v>
      </c>
      <c r="K14" s="19" t="s">
        <v>837</v>
      </c>
      <c r="L14" s="20">
        <f>SUM(L6:L13)</f>
        <v>11762176</v>
      </c>
    </row>
    <row r="15" spans="1:12" s="2" customFormat="1" ht="15" customHeight="1">
      <c r="A15" s="9">
        <v>9</v>
      </c>
      <c r="B15" s="16" t="s">
        <v>887</v>
      </c>
      <c r="C15" s="16"/>
      <c r="D15" s="11"/>
      <c r="E15" s="12"/>
      <c r="F15" s="13">
        <v>1940</v>
      </c>
      <c r="G15" s="12">
        <f>(F15/$F$17)*100</f>
        <v>0.015075313234314429</v>
      </c>
      <c r="H15" s="11">
        <v>878</v>
      </c>
      <c r="I15" s="12">
        <f>(H15/$H$17)*100</f>
        <v>0.006655908555397211</v>
      </c>
      <c r="K15" s="16"/>
      <c r="L15" s="11"/>
    </row>
    <row r="16" spans="1:12" s="2" customFormat="1" ht="15" customHeight="1">
      <c r="A16" s="9">
        <v>10</v>
      </c>
      <c r="B16" s="16" t="s">
        <v>836</v>
      </c>
      <c r="C16" s="16"/>
      <c r="D16" s="11"/>
      <c r="E16" s="21"/>
      <c r="F16" s="13"/>
      <c r="G16" s="22"/>
      <c r="H16" s="11">
        <v>17631</v>
      </c>
      <c r="I16" s="12">
        <f>(H16/$H$17)*100</f>
        <v>0.13365640517107996</v>
      </c>
      <c r="K16" s="19"/>
      <c r="L16" s="19"/>
    </row>
    <row r="17" spans="1:12" s="19" customFormat="1" ht="19.5" customHeight="1">
      <c r="A17" s="48" t="s">
        <v>839</v>
      </c>
      <c r="B17" s="48"/>
      <c r="C17" s="48"/>
      <c r="D17" s="23">
        <f aca="true" t="shared" si="0" ref="D17:I17">SUM(D5:D16)</f>
        <v>11762176</v>
      </c>
      <c r="E17" s="24">
        <f t="shared" si="0"/>
        <v>100.00000000000001</v>
      </c>
      <c r="F17" s="23">
        <f t="shared" si="0"/>
        <v>12868721</v>
      </c>
      <c r="G17" s="24">
        <f t="shared" si="0"/>
        <v>100.00000000000003</v>
      </c>
      <c r="H17" s="23">
        <f t="shared" si="0"/>
        <v>13191287</v>
      </c>
      <c r="I17" s="24">
        <f t="shared" si="0"/>
        <v>100</v>
      </c>
      <c r="K17" s="34" t="s">
        <v>873</v>
      </c>
      <c r="L17"/>
    </row>
    <row r="18" spans="1:12" s="2" customFormat="1" ht="21" customHeight="1" thickBot="1">
      <c r="A18" s="9">
        <v>11</v>
      </c>
      <c r="B18" s="16" t="s">
        <v>858</v>
      </c>
      <c r="C18" s="16"/>
      <c r="D18" s="11">
        <v>343123</v>
      </c>
      <c r="E18" s="21"/>
      <c r="F18" s="13"/>
      <c r="G18" s="22"/>
      <c r="H18" s="11">
        <v>-589463</v>
      </c>
      <c r="I18" s="21"/>
      <c r="K18" s="16" t="s">
        <v>874</v>
      </c>
      <c r="L18" s="11">
        <v>9864724</v>
      </c>
    </row>
    <row r="19" spans="1:12" s="29" customFormat="1" ht="22.5" customHeight="1" thickBot="1" thickTop="1">
      <c r="A19" s="41" t="s">
        <v>859</v>
      </c>
      <c r="B19" s="42"/>
      <c r="C19" s="42"/>
      <c r="D19" s="25">
        <f>SUM(D17:D18)</f>
        <v>12105299</v>
      </c>
      <c r="E19" s="26"/>
      <c r="F19" s="25">
        <f>SUM(F17:F18)</f>
        <v>12868721</v>
      </c>
      <c r="G19" s="27"/>
      <c r="H19" s="25">
        <f>SUM(H17:H18)</f>
        <v>12601824</v>
      </c>
      <c r="I19" s="28"/>
      <c r="K19" s="33" t="s">
        <v>875</v>
      </c>
      <c r="L19" s="39">
        <v>265336</v>
      </c>
    </row>
    <row r="20" spans="1:12" s="29" customFormat="1" ht="9" customHeight="1">
      <c r="A20" s="6"/>
      <c r="B20" s="6"/>
      <c r="C20" s="6"/>
      <c r="D20" s="30"/>
      <c r="E20" s="31"/>
      <c r="F20" s="30"/>
      <c r="G20" s="32"/>
      <c r="H20" s="30"/>
      <c r="I20" s="30"/>
      <c r="K20" s="33" t="s">
        <v>876</v>
      </c>
      <c r="L20" s="39">
        <v>1443061</v>
      </c>
    </row>
    <row r="21" spans="1:12" ht="12.75">
      <c r="A21" s="33" t="s">
        <v>861</v>
      </c>
      <c r="B21" s="33" t="s">
        <v>862</v>
      </c>
      <c r="K21" s="33" t="s">
        <v>877</v>
      </c>
      <c r="L21" s="39">
        <v>2534</v>
      </c>
    </row>
    <row r="22" spans="1:12" ht="12.75" customHeight="1">
      <c r="A22" s="33" t="s">
        <v>863</v>
      </c>
      <c r="B22" s="33" t="s">
        <v>864</v>
      </c>
      <c r="K22" s="40" t="s">
        <v>878</v>
      </c>
      <c r="L22" s="38">
        <v>998510</v>
      </c>
    </row>
    <row r="23" spans="7:12" ht="18.75" customHeight="1">
      <c r="G23" s="35" t="s">
        <v>882</v>
      </c>
      <c r="K23" s="33" t="s">
        <v>884</v>
      </c>
      <c r="L23" s="39">
        <v>584216</v>
      </c>
    </row>
    <row r="24" spans="11:12" ht="12.75">
      <c r="K24" s="33" t="s">
        <v>879</v>
      </c>
      <c r="L24" s="39">
        <v>2628</v>
      </c>
    </row>
    <row r="25" spans="11:12" ht="12.75">
      <c r="K25" s="33" t="s">
        <v>880</v>
      </c>
      <c r="L25" s="39">
        <v>11769</v>
      </c>
    </row>
    <row r="26" spans="11:12" ht="12.75">
      <c r="K26" s="33" t="s">
        <v>886</v>
      </c>
      <c r="L26" s="39">
        <v>878</v>
      </c>
    </row>
    <row r="27" spans="11:12" ht="12.75">
      <c r="K27" s="33" t="s">
        <v>885</v>
      </c>
      <c r="L27" s="39">
        <v>17631</v>
      </c>
    </row>
    <row r="28" spans="11:12" ht="12.75">
      <c r="K28" s="33" t="s">
        <v>837</v>
      </c>
      <c r="L28" s="36">
        <f>SUM(L18:L27)</f>
        <v>13191287</v>
      </c>
    </row>
    <row r="41" ht="14.25" customHeight="1">
      <c r="G41" s="35" t="s">
        <v>881</v>
      </c>
    </row>
  </sheetData>
  <mergeCells count="18">
    <mergeCell ref="D3:E3"/>
    <mergeCell ref="F3:G3"/>
    <mergeCell ref="H3:I3"/>
    <mergeCell ref="H2:I2"/>
    <mergeCell ref="A1:I1"/>
    <mergeCell ref="B3:C4"/>
    <mergeCell ref="A3:A4"/>
    <mergeCell ref="B10:C11"/>
    <mergeCell ref="B5:C5"/>
    <mergeCell ref="A10:A11"/>
    <mergeCell ref="D10:D11"/>
    <mergeCell ref="E10:E11"/>
    <mergeCell ref="F10:F11"/>
    <mergeCell ref="G10:G11"/>
    <mergeCell ref="H10:H11"/>
    <mergeCell ref="I10:I11"/>
    <mergeCell ref="A17:C17"/>
    <mergeCell ref="A19:C1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6" r:id="rId2"/>
  <headerFooter alignWithMargins="0">
    <oddHeader>&amp;L&amp;8Eger Megyei Jogú Város Önkormányzata&amp;R&amp;8 2. sz. kimutatás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zoomScale="75" zoomScaleNormal="75" workbookViewId="0" topLeftCell="D19">
      <selection activeCell="A5" sqref="A5"/>
    </sheetView>
  </sheetViews>
  <sheetFormatPr defaultColWidth="9.33203125" defaultRowHeight="12.75"/>
  <cols>
    <col min="1" max="1" width="53" style="509" customWidth="1"/>
    <col min="2" max="2" width="12.16015625" style="509" customWidth="1"/>
    <col min="3" max="3" width="9.66015625" style="510" customWidth="1"/>
    <col min="4" max="4" width="9.33203125" style="509" customWidth="1"/>
    <col min="5" max="5" width="13.16015625" style="509" customWidth="1"/>
    <col min="6" max="6" width="9.66015625" style="510" customWidth="1"/>
    <col min="7" max="7" width="9.33203125" style="509" customWidth="1"/>
    <col min="8" max="8" width="8.5" style="509" customWidth="1"/>
    <col min="9" max="9" width="53.33203125" style="509" customWidth="1"/>
    <col min="10" max="10" width="11.66015625" style="509" customWidth="1"/>
    <col min="11" max="11" width="9.66015625" style="509" customWidth="1"/>
    <col min="12" max="12" width="11.66015625" style="509" customWidth="1"/>
    <col min="13" max="13" width="9.66015625" style="509" customWidth="1"/>
    <col min="14" max="14" width="8" style="509" customWidth="1"/>
    <col min="15" max="16384" width="10.83203125" style="509" customWidth="1"/>
  </cols>
  <sheetData>
    <row r="1" spans="1:14" ht="12.75">
      <c r="A1" s="509" t="s">
        <v>894</v>
      </c>
      <c r="N1" s="511" t="s">
        <v>700</v>
      </c>
    </row>
    <row r="2" spans="1:14" ht="15.75" customHeight="1">
      <c r="A2" s="512" t="s">
        <v>701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</row>
    <row r="3" spans="2:14" ht="4.5" customHeight="1" thickBot="1">
      <c r="B3" s="513"/>
      <c r="C3" s="514"/>
      <c r="D3" s="513"/>
      <c r="E3" s="513"/>
      <c r="F3" s="514"/>
      <c r="G3" s="513"/>
      <c r="H3" s="513"/>
      <c r="I3" s="513"/>
      <c r="J3" s="513"/>
      <c r="K3" s="513"/>
      <c r="L3" s="513"/>
      <c r="M3" s="513"/>
      <c r="N3" s="513"/>
    </row>
    <row r="4" spans="1:14" ht="14.25" customHeight="1" thickBot="1">
      <c r="A4" s="515" t="s">
        <v>1858</v>
      </c>
      <c r="B4" s="516"/>
      <c r="C4" s="517"/>
      <c r="D4" s="516"/>
      <c r="E4" s="516"/>
      <c r="F4" s="517"/>
      <c r="G4" s="516"/>
      <c r="H4" s="516"/>
      <c r="I4" s="515" t="s">
        <v>702</v>
      </c>
      <c r="J4" s="516"/>
      <c r="K4" s="516"/>
      <c r="L4" s="516"/>
      <c r="M4" s="516"/>
      <c r="N4" s="516"/>
    </row>
    <row r="5" spans="1:14" s="520" customFormat="1" ht="59.25" customHeight="1" thickBot="1">
      <c r="A5" s="518" t="s">
        <v>888</v>
      </c>
      <c r="B5" s="518" t="s">
        <v>703</v>
      </c>
      <c r="C5" s="519" t="s">
        <v>704</v>
      </c>
      <c r="D5" s="518" t="s">
        <v>705</v>
      </c>
      <c r="E5" s="518" t="s">
        <v>1770</v>
      </c>
      <c r="F5" s="519" t="s">
        <v>706</v>
      </c>
      <c r="G5" s="518" t="s">
        <v>707</v>
      </c>
      <c r="H5" s="518" t="s">
        <v>708</v>
      </c>
      <c r="I5" s="518" t="s">
        <v>888</v>
      </c>
      <c r="J5" s="518" t="s">
        <v>703</v>
      </c>
      <c r="K5" s="518" t="s">
        <v>705</v>
      </c>
      <c r="L5" s="518" t="s">
        <v>1770</v>
      </c>
      <c r="M5" s="518" t="s">
        <v>707</v>
      </c>
      <c r="N5" s="518" t="s">
        <v>708</v>
      </c>
    </row>
    <row r="6" spans="1:14" ht="12" customHeight="1">
      <c r="A6" s="521" t="s">
        <v>709</v>
      </c>
      <c r="B6" s="522"/>
      <c r="C6" s="523"/>
      <c r="D6" s="524"/>
      <c r="E6" s="522"/>
      <c r="F6" s="523"/>
      <c r="G6" s="524"/>
      <c r="H6" s="525"/>
      <c r="I6" s="526" t="s">
        <v>709</v>
      </c>
      <c r="J6" s="522"/>
      <c r="K6" s="524"/>
      <c r="L6" s="522"/>
      <c r="M6" s="524"/>
      <c r="N6" s="525"/>
    </row>
    <row r="7" spans="1:14" ht="12" customHeight="1">
      <c r="A7" s="527" t="s">
        <v>710</v>
      </c>
      <c r="B7" s="528">
        <f>'[1]Mérleg'!$D7</f>
        <v>661373</v>
      </c>
      <c r="C7" s="529">
        <f>B7/B14*100</f>
        <v>49.64789393203501</v>
      </c>
      <c r="D7" s="529">
        <f aca="true" t="shared" si="0" ref="D7:D14">B7/B$59*100</f>
        <v>5.132380309541573</v>
      </c>
      <c r="E7" s="528">
        <f>'[3]Mérleg'!$D$5</f>
        <v>678522</v>
      </c>
      <c r="F7" s="529">
        <f aca="true" t="shared" si="1" ref="F7:F13">E7/$E$14*100</f>
        <v>47.40722005669119</v>
      </c>
      <c r="G7" s="529">
        <f aca="true" t="shared" si="2" ref="G7:G14">E7/E$59*100</f>
        <v>4.5624675014579585</v>
      </c>
      <c r="H7" s="530">
        <f aca="true" t="shared" si="3" ref="H7:H14">E7/B7*100</f>
        <v>102.59293923398747</v>
      </c>
      <c r="I7" s="531" t="s">
        <v>815</v>
      </c>
      <c r="J7" s="528">
        <f>'[2]Mérleg'!$I$7</f>
        <v>6713094</v>
      </c>
      <c r="K7" s="532">
        <f>J7/J$59*100</f>
        <v>55.455829715565066</v>
      </c>
      <c r="L7" s="528">
        <f>'[3]Mérleg'!$J$5</f>
        <v>7207421</v>
      </c>
      <c r="M7" s="532">
        <f>L7/L$59*100</f>
        <v>57.193474531940765</v>
      </c>
      <c r="N7" s="530">
        <f>L7/J7*100</f>
        <v>107.36362398619772</v>
      </c>
    </row>
    <row r="8" spans="1:14" ht="12" customHeight="1">
      <c r="A8" s="527" t="s">
        <v>711</v>
      </c>
      <c r="B8" s="528">
        <f>'[1]Mérleg'!$D8</f>
        <v>157577</v>
      </c>
      <c r="C8" s="529">
        <f>B8/B14*100</f>
        <v>11.828977267182484</v>
      </c>
      <c r="D8" s="529">
        <f t="shared" si="0"/>
        <v>1.2228274998172477</v>
      </c>
      <c r="E8" s="528">
        <f>'[3]Mérleg'!$D$6</f>
        <v>242162</v>
      </c>
      <c r="F8" s="529">
        <f t="shared" si="1"/>
        <v>16.91946204156748</v>
      </c>
      <c r="G8" s="529">
        <f t="shared" si="2"/>
        <v>1.6283278288516247</v>
      </c>
      <c r="H8" s="530">
        <f t="shared" si="3"/>
        <v>153.678519073215</v>
      </c>
      <c r="I8" s="531" t="s">
        <v>543</v>
      </c>
      <c r="J8" s="528">
        <f>'[2]Mérleg'!$I$9</f>
        <v>45193</v>
      </c>
      <c r="K8" s="532">
        <f>J8/J$59*100</f>
        <v>0.37333237287240906</v>
      </c>
      <c r="L8" s="528">
        <f>'[3]Mérleg'!$J$7</f>
        <v>39909</v>
      </c>
      <c r="M8" s="532">
        <f>L8/L$59*100</f>
        <v>0.3166922502647236</v>
      </c>
      <c r="N8" s="530">
        <f>L8/J8*100</f>
        <v>88.30792379350785</v>
      </c>
    </row>
    <row r="9" spans="1:14" ht="12" customHeight="1">
      <c r="A9" s="527" t="s">
        <v>712</v>
      </c>
      <c r="B9" s="528">
        <f>'[1]Mérleg'!$D9</f>
        <v>190142</v>
      </c>
      <c r="C9" s="529">
        <f>B9/B14*100</f>
        <v>14.273564007035366</v>
      </c>
      <c r="D9" s="529">
        <f t="shared" si="0"/>
        <v>1.4755380954723791</v>
      </c>
      <c r="E9" s="528">
        <f>'[3]Mérleg'!$D$7</f>
        <v>181470</v>
      </c>
      <c r="F9" s="529">
        <f t="shared" si="1"/>
        <v>12.67901147448093</v>
      </c>
      <c r="G9" s="529">
        <f t="shared" si="2"/>
        <v>1.2202271665319264</v>
      </c>
      <c r="H9" s="530">
        <f t="shared" si="3"/>
        <v>95.43919807301911</v>
      </c>
      <c r="I9" s="531" t="s">
        <v>816</v>
      </c>
      <c r="J9" s="528">
        <f>'[2]Mérleg'!$I$8</f>
        <v>124140</v>
      </c>
      <c r="K9" s="532">
        <f>J9/J$59*100</f>
        <v>1.0255013114504647</v>
      </c>
      <c r="L9" s="528">
        <f>'[3]Mérleg'!$J$6</f>
        <v>215963</v>
      </c>
      <c r="M9" s="532">
        <f>L9/L$59*100</f>
        <v>1.7137439786494397</v>
      </c>
      <c r="N9" s="530">
        <f>L9/J9*100</f>
        <v>173.96729498952794</v>
      </c>
    </row>
    <row r="10" spans="1:14" ht="12" customHeight="1">
      <c r="A10" s="527" t="s">
        <v>713</v>
      </c>
      <c r="B10" s="528">
        <f>'[1]Mérleg'!$D10</f>
        <v>84369</v>
      </c>
      <c r="C10" s="529">
        <f>B10/B14*100</f>
        <v>6.333405148307931</v>
      </c>
      <c r="D10" s="529">
        <f t="shared" si="0"/>
        <v>0.6547194916268323</v>
      </c>
      <c r="E10" s="528">
        <f>'[3]Mérleg'!$D$8</f>
        <v>94780</v>
      </c>
      <c r="F10" s="529">
        <f t="shared" si="1"/>
        <v>6.622123257570411</v>
      </c>
      <c r="G10" s="529">
        <f t="shared" si="2"/>
        <v>0.63731267341101</v>
      </c>
      <c r="H10" s="530">
        <f t="shared" si="3"/>
        <v>112.3398404627292</v>
      </c>
      <c r="I10" s="531" t="s">
        <v>817</v>
      </c>
      <c r="J10" s="528">
        <f>'[2]Mérleg'!$I$10</f>
        <v>10637</v>
      </c>
      <c r="K10" s="532">
        <f>J10/J$59*100</f>
        <v>0.08787060939180437</v>
      </c>
      <c r="L10" s="528">
        <f>'[3]Mérleg'!$J$8</f>
        <v>2534</v>
      </c>
      <c r="M10" s="532">
        <f>L10/L$59*100</f>
        <v>0.020108200209747417</v>
      </c>
      <c r="N10" s="530">
        <f>L10/J10*100</f>
        <v>23.822506345774183</v>
      </c>
    </row>
    <row r="11" spans="1:14" ht="12" customHeight="1">
      <c r="A11" s="527" t="s">
        <v>714</v>
      </c>
      <c r="B11" s="528">
        <f>'[1]Mérleg'!$D11</f>
        <v>1873</v>
      </c>
      <c r="C11" s="529">
        <f>B11/B14*100</f>
        <v>0.14060220984936123</v>
      </c>
      <c r="D11" s="529">
        <f t="shared" si="0"/>
        <v>0.014534836347675767</v>
      </c>
      <c r="E11" s="528">
        <f>'[3]Mérleg'!$D$9</f>
        <v>3060</v>
      </c>
      <c r="F11" s="529">
        <f t="shared" si="1"/>
        <v>0.213797184724261</v>
      </c>
      <c r="G11" s="529">
        <f t="shared" si="2"/>
        <v>0.02057582591936791</v>
      </c>
      <c r="H11" s="530">
        <f t="shared" si="3"/>
        <v>163.37426588360918</v>
      </c>
      <c r="I11" s="533" t="s">
        <v>715</v>
      </c>
      <c r="J11" s="534">
        <f>SUM(J7:J10)</f>
        <v>6893064</v>
      </c>
      <c r="K11" s="535">
        <f>J11/J$59*100</f>
        <v>56.94253400927973</v>
      </c>
      <c r="L11" s="534">
        <f>SUM(L7:L10)</f>
        <v>7465827</v>
      </c>
      <c r="M11" s="535">
        <f>L11/L$59*100</f>
        <v>59.24401896106468</v>
      </c>
      <c r="N11" s="536">
        <f>L11/J11*100</f>
        <v>108.3092656618305</v>
      </c>
    </row>
    <row r="12" spans="1:14" ht="12" customHeight="1">
      <c r="A12" s="527" t="s">
        <v>716</v>
      </c>
      <c r="B12" s="528">
        <f>'[1]Mérleg'!$D12</f>
        <v>227205</v>
      </c>
      <c r="C12" s="529">
        <f>B12/B14*100</f>
        <v>17.05580624069627</v>
      </c>
      <c r="D12" s="529">
        <f t="shared" si="0"/>
        <v>1.7631540268946466</v>
      </c>
      <c r="E12" s="528">
        <f>'[3]Mérleg'!$D$10</f>
        <v>225292</v>
      </c>
      <c r="F12" s="529">
        <f t="shared" si="1"/>
        <v>15.740782791143207</v>
      </c>
      <c r="G12" s="529">
        <f t="shared" si="2"/>
        <v>1.5148918212504037</v>
      </c>
      <c r="H12" s="530">
        <f t="shared" si="3"/>
        <v>99.15802909266962</v>
      </c>
      <c r="I12" s="533"/>
      <c r="J12" s="537"/>
      <c r="K12" s="537"/>
      <c r="L12" s="537"/>
      <c r="M12" s="537"/>
      <c r="N12" s="538"/>
    </row>
    <row r="13" spans="1:14" ht="12" customHeight="1">
      <c r="A13" s="527" t="s">
        <v>717</v>
      </c>
      <c r="B13" s="528">
        <f>'[1]Mérleg'!$D13</f>
        <v>9588</v>
      </c>
      <c r="C13" s="529">
        <f>B13/B14*100</f>
        <v>0.71975119489358</v>
      </c>
      <c r="D13" s="529">
        <f t="shared" si="0"/>
        <v>0.07440470416525108</v>
      </c>
      <c r="E13" s="528">
        <f>'[3]Mérleg'!$D$11</f>
        <v>5977</v>
      </c>
      <c r="F13" s="529">
        <f t="shared" si="1"/>
        <v>0.417603193822519</v>
      </c>
      <c r="G13" s="529">
        <f t="shared" si="2"/>
        <v>0.04019010180394183</v>
      </c>
      <c r="H13" s="530">
        <f t="shared" si="3"/>
        <v>62.33833959115561</v>
      </c>
      <c r="I13" s="539" t="s">
        <v>718</v>
      </c>
      <c r="J13" s="537"/>
      <c r="K13" s="537"/>
      <c r="L13" s="537"/>
      <c r="M13" s="537"/>
      <c r="N13" s="538"/>
    </row>
    <row r="14" spans="1:14" ht="12" customHeight="1">
      <c r="A14" s="540" t="s">
        <v>719</v>
      </c>
      <c r="B14" s="534">
        <f>SUM(B7:B13)</f>
        <v>1332127</v>
      </c>
      <c r="C14" s="541">
        <f>SUM(C7:C13)</f>
        <v>100</v>
      </c>
      <c r="D14" s="541">
        <f t="shared" si="0"/>
        <v>10.337558963865606</v>
      </c>
      <c r="E14" s="534">
        <f>SUM(E7:E13)</f>
        <v>1431263</v>
      </c>
      <c r="F14" s="541">
        <f>SUM(F7:F13)</f>
        <v>99.99999999999999</v>
      </c>
      <c r="G14" s="541">
        <f t="shared" si="2"/>
        <v>9.623992919226234</v>
      </c>
      <c r="H14" s="542">
        <f t="shared" si="3"/>
        <v>107.44193308896224</v>
      </c>
      <c r="I14" s="543" t="s">
        <v>815</v>
      </c>
      <c r="J14" s="544">
        <f>'[2]Mérleg'!$I$12</f>
        <v>2326433</v>
      </c>
      <c r="K14" s="545">
        <f>J14/J$59*100</f>
        <v>19.218302662329943</v>
      </c>
      <c r="L14" s="544">
        <f>'[3]Mérleg'!$J$14</f>
        <v>2657303</v>
      </c>
      <c r="M14" s="545">
        <f>L14/L$59*100</f>
        <v>21.086653805036477</v>
      </c>
      <c r="N14" s="546">
        <f aca="true" t="shared" si="4" ref="N14:N19">L14/J14*100</f>
        <v>114.22220197185993</v>
      </c>
    </row>
    <row r="15" spans="1:14" ht="13.5" customHeight="1">
      <c r="A15" s="547"/>
      <c r="B15" s="544"/>
      <c r="C15" s="548"/>
      <c r="D15" s="545"/>
      <c r="E15" s="544"/>
      <c r="F15" s="548"/>
      <c r="G15" s="545"/>
      <c r="H15" s="546"/>
      <c r="I15" s="543" t="s">
        <v>891</v>
      </c>
      <c r="J15" s="544">
        <f>'[2]Mérleg'!$I$13</f>
        <v>90756</v>
      </c>
      <c r="K15" s="545">
        <f>J15/J$59*100</f>
        <v>0.749721258434013</v>
      </c>
      <c r="L15" s="544">
        <f>'[3]Mérleg'!$J$15</f>
        <v>225427</v>
      </c>
      <c r="M15" s="545">
        <f>L15/L$59*100</f>
        <v>1.7888442181068391</v>
      </c>
      <c r="N15" s="546">
        <f t="shared" si="4"/>
        <v>248.38798536735865</v>
      </c>
    </row>
    <row r="16" spans="1:14" ht="12" customHeight="1">
      <c r="A16" s="549" t="s">
        <v>718</v>
      </c>
      <c r="B16" s="544"/>
      <c r="C16" s="548"/>
      <c r="D16" s="545"/>
      <c r="E16" s="544"/>
      <c r="F16" s="548"/>
      <c r="G16" s="545"/>
      <c r="H16" s="546"/>
      <c r="I16" s="543" t="s">
        <v>720</v>
      </c>
      <c r="J16" s="544">
        <f>'[2]Mérleg'!$I$14</f>
        <v>1144369</v>
      </c>
      <c r="K16" s="545">
        <f>J16/J$59*100</f>
        <v>9.453455053030908</v>
      </c>
      <c r="L16" s="544">
        <f>'[3]Mérleg'!$J$16</f>
        <v>1227098</v>
      </c>
      <c r="M16" s="545">
        <f>L16/L$59*100</f>
        <v>9.737463402123375</v>
      </c>
      <c r="N16" s="546">
        <f t="shared" si="4"/>
        <v>107.22922414011565</v>
      </c>
    </row>
    <row r="17" spans="1:14" ht="12" customHeight="1">
      <c r="A17" s="550" t="s">
        <v>710</v>
      </c>
      <c r="B17" s="544">
        <f>'[2]Mérleg'!$D15</f>
        <v>287561</v>
      </c>
      <c r="C17" s="545">
        <f aca="true" t="shared" si="5" ref="C17:C23">B17/B$24*100</f>
        <v>7.562564646211485</v>
      </c>
      <c r="D17" s="545">
        <f aca="true" t="shared" si="6" ref="D17:D25">B17/B$59*100</f>
        <v>2.2315280699273847</v>
      </c>
      <c r="E17" s="544">
        <f>'[3]Mérleg'!$D$13</f>
        <v>630779</v>
      </c>
      <c r="F17" s="545">
        <f aca="true" t="shared" si="7" ref="F17:F23">E17/E$24*100</f>
        <v>11.596839406739775</v>
      </c>
      <c r="G17" s="545">
        <f aca="true" t="shared" si="8" ref="G17:G25">E17/E$59*100</f>
        <v>4.241437548232997</v>
      </c>
      <c r="H17" s="546">
        <f aca="true" t="shared" si="9" ref="H17:H25">E17/B17*100</f>
        <v>219.35484992749363</v>
      </c>
      <c r="I17" s="543" t="s">
        <v>721</v>
      </c>
      <c r="J17" s="544">
        <f>'[2]Mérleg'!$I$15</f>
        <v>70632</v>
      </c>
      <c r="K17" s="545">
        <f>J17/J$59*100</f>
        <v>0.5834800115222267</v>
      </c>
      <c r="L17" s="544">
        <f>'[3]Mérleg'!$J$17</f>
        <v>601938</v>
      </c>
      <c r="M17" s="545">
        <f>L17/L$59*100</f>
        <v>4.776594245404475</v>
      </c>
      <c r="N17" s="546">
        <f t="shared" si="4"/>
        <v>852.217125382263</v>
      </c>
    </row>
    <row r="18" spans="1:14" ht="12" customHeight="1">
      <c r="A18" s="550" t="s">
        <v>722</v>
      </c>
      <c r="B18" s="544">
        <f>'[2]Mérleg'!$D16</f>
        <v>311948</v>
      </c>
      <c r="C18" s="545">
        <f t="shared" si="5"/>
        <v>8.203918181729723</v>
      </c>
      <c r="D18" s="545">
        <f t="shared" si="6"/>
        <v>2.420775829676861</v>
      </c>
      <c r="E18" s="544">
        <f>'[3]Mérleg'!$D$14</f>
        <v>372079</v>
      </c>
      <c r="F18" s="545">
        <f t="shared" si="7"/>
        <v>6.84065323928084</v>
      </c>
      <c r="G18" s="545">
        <f t="shared" si="8"/>
        <v>2.5019061216511416</v>
      </c>
      <c r="H18" s="546">
        <f t="shared" si="9"/>
        <v>119.27596907176836</v>
      </c>
      <c r="I18" s="543" t="s">
        <v>723</v>
      </c>
      <c r="J18" s="544">
        <f>'[2]Mérleg'!$I$16</f>
        <v>139945</v>
      </c>
      <c r="K18" s="545">
        <f>J18/J$59*100</f>
        <v>1.1560639683497285</v>
      </c>
      <c r="L18" s="544">
        <f>'[3]Mérleg'!$J$18</f>
        <v>89800</v>
      </c>
      <c r="M18" s="545">
        <f>L18/L$59*100</f>
        <v>0.7125952560518224</v>
      </c>
      <c r="N18" s="546">
        <f t="shared" si="4"/>
        <v>64.16806602593877</v>
      </c>
    </row>
    <row r="19" spans="1:14" ht="12" customHeight="1">
      <c r="A19" s="550" t="s">
        <v>724</v>
      </c>
      <c r="B19" s="544">
        <f>'[2]Mérleg'!$D17</f>
        <v>2145362</v>
      </c>
      <c r="C19" s="545">
        <f t="shared" si="5"/>
        <v>56.42085962465552</v>
      </c>
      <c r="D19" s="545">
        <f t="shared" si="6"/>
        <v>16.648417285916917</v>
      </c>
      <c r="E19" s="544">
        <f>'[3]Mérleg'!$D$15</f>
        <v>2345293</v>
      </c>
      <c r="F19" s="545">
        <f t="shared" si="7"/>
        <v>43.11809093636749</v>
      </c>
      <c r="G19" s="545">
        <f t="shared" si="8"/>
        <v>15.770045914350368</v>
      </c>
      <c r="H19" s="546">
        <f t="shared" si="9"/>
        <v>109.31921978668402</v>
      </c>
      <c r="I19" s="539" t="s">
        <v>725</v>
      </c>
      <c r="J19" s="551">
        <f>SUM(J14:J18)</f>
        <v>3772135</v>
      </c>
      <c r="K19" s="552">
        <f>SUM(K14:K18)</f>
        <v>31.16102295366682</v>
      </c>
      <c r="L19" s="551">
        <f>SUM(L14:L18)</f>
        <v>4801566</v>
      </c>
      <c r="M19" s="552">
        <f>SUM(M14:M18)</f>
        <v>38.102150926722985</v>
      </c>
      <c r="N19" s="553">
        <f t="shared" si="4"/>
        <v>127.29040715668978</v>
      </c>
    </row>
    <row r="20" spans="1:14" ht="12" customHeight="1">
      <c r="A20" s="550" t="s">
        <v>726</v>
      </c>
      <c r="B20" s="544">
        <f>'[2]Mérleg'!$D18</f>
        <v>154578</v>
      </c>
      <c r="C20" s="545">
        <f t="shared" si="5"/>
        <v>4.065245697024558</v>
      </c>
      <c r="D20" s="545">
        <f t="shared" si="6"/>
        <v>1.1995546892424052</v>
      </c>
      <c r="E20" s="544">
        <f>'[3]Mérleg'!$D$16</f>
        <v>168270</v>
      </c>
      <c r="F20" s="545">
        <f t="shared" si="7"/>
        <v>3.093635277921589</v>
      </c>
      <c r="G20" s="545">
        <f t="shared" si="8"/>
        <v>1.1314687017817118</v>
      </c>
      <c r="H20" s="546">
        <f t="shared" si="9"/>
        <v>108.85766409191476</v>
      </c>
      <c r="I20" s="554"/>
      <c r="J20" s="555"/>
      <c r="K20" s="556"/>
      <c r="L20" s="555"/>
      <c r="M20" s="556"/>
      <c r="N20" s="557"/>
    </row>
    <row r="21" spans="1:14" ht="12" customHeight="1">
      <c r="A21" s="550" t="s">
        <v>727</v>
      </c>
      <c r="B21" s="544">
        <f>'[2]Mérleg'!$D19</f>
        <v>448964</v>
      </c>
      <c r="C21" s="545">
        <f t="shared" si="5"/>
        <v>11.807300968565603</v>
      </c>
      <c r="D21" s="545">
        <f t="shared" si="6"/>
        <v>3.4840460576603864</v>
      </c>
      <c r="E21" s="544">
        <f>'[3]Mérleg'!$D$17</f>
        <v>409634</v>
      </c>
      <c r="F21" s="545">
        <f t="shared" si="7"/>
        <v>7.5310999788205395</v>
      </c>
      <c r="G21" s="545">
        <f t="shared" si="8"/>
        <v>2.754430677991619</v>
      </c>
      <c r="H21" s="546">
        <f t="shared" si="9"/>
        <v>91.2398321468982</v>
      </c>
      <c r="I21" s="554" t="s">
        <v>728</v>
      </c>
      <c r="J21" s="558">
        <f>'[2]Mérleg'!$I$18</f>
        <v>12240</v>
      </c>
      <c r="K21" s="559">
        <f>J21/J59*100</f>
        <v>0.10111274409661422</v>
      </c>
      <c r="L21" s="558">
        <f>'[3]Mérleg'!$J$21</f>
        <v>11769</v>
      </c>
      <c r="M21" s="559">
        <f>L21/L59*100</f>
        <v>0.09339124241062247</v>
      </c>
      <c r="N21" s="560">
        <f>L21/J21*100</f>
        <v>96.15196078431373</v>
      </c>
    </row>
    <row r="22" spans="1:14" ht="12" customHeight="1">
      <c r="A22" s="550" t="s">
        <v>729</v>
      </c>
      <c r="B22" s="544">
        <f>'[2]Mérleg'!$D20</f>
        <v>302281</v>
      </c>
      <c r="C22" s="545">
        <f t="shared" si="5"/>
        <v>7.949685819083443</v>
      </c>
      <c r="D22" s="545">
        <f t="shared" si="6"/>
        <v>2.3457580704814625</v>
      </c>
      <c r="E22" s="544">
        <f>'[3]Mérleg'!$D$18</f>
        <v>1256476</v>
      </c>
      <c r="F22" s="545">
        <f t="shared" si="7"/>
        <v>23.100246505388995</v>
      </c>
      <c r="G22" s="545">
        <f t="shared" si="8"/>
        <v>8.448703087537162</v>
      </c>
      <c r="H22" s="546">
        <f t="shared" si="9"/>
        <v>415.66489458483994</v>
      </c>
      <c r="I22" s="554"/>
      <c r="J22" s="558"/>
      <c r="K22" s="559"/>
      <c r="L22" s="558"/>
      <c r="M22" s="559"/>
      <c r="N22" s="560"/>
    </row>
    <row r="23" spans="1:14" ht="12" customHeight="1">
      <c r="A23" s="550" t="s">
        <v>730</v>
      </c>
      <c r="B23" s="544">
        <f>'[2]Mérleg'!$D21</f>
        <v>151733</v>
      </c>
      <c r="C23" s="545">
        <f t="shared" si="5"/>
        <v>3.9904250627296722</v>
      </c>
      <c r="D23" s="545">
        <f t="shared" si="6"/>
        <v>1.1774769479668379</v>
      </c>
      <c r="E23" s="544">
        <f>'[3]Mérleg'!$D$19</f>
        <v>256701</v>
      </c>
      <c r="F23" s="545">
        <f t="shared" si="7"/>
        <v>4.719434655480774</v>
      </c>
      <c r="G23" s="545">
        <f t="shared" si="8"/>
        <v>1.7260898984730921</v>
      </c>
      <c r="H23" s="546">
        <f t="shared" si="9"/>
        <v>169.17941383878258</v>
      </c>
      <c r="I23" s="554" t="s">
        <v>887</v>
      </c>
      <c r="J23" s="558"/>
      <c r="K23" s="559"/>
      <c r="L23" s="558">
        <f>'[3]Mérleg'!$J$20</f>
        <v>878</v>
      </c>
      <c r="M23" s="559">
        <f>L23/L59*100</f>
        <v>0.006967245376542317</v>
      </c>
      <c r="N23" s="560"/>
    </row>
    <row r="24" spans="1:14" ht="12" customHeight="1">
      <c r="A24" s="549" t="s">
        <v>731</v>
      </c>
      <c r="B24" s="551">
        <f>SUM(B17:B23)</f>
        <v>3802427</v>
      </c>
      <c r="C24" s="552">
        <f>SUM(C17:C23)</f>
        <v>100</v>
      </c>
      <c r="D24" s="552">
        <f t="shared" si="6"/>
        <v>29.507556950872253</v>
      </c>
      <c r="E24" s="551">
        <f>SUM(E17:E23)</f>
        <v>5439232</v>
      </c>
      <c r="F24" s="552">
        <f>SUM(F17:F23)</f>
        <v>99.99999999999999</v>
      </c>
      <c r="G24" s="552">
        <f t="shared" si="8"/>
        <v>36.57408195001809</v>
      </c>
      <c r="H24" s="561">
        <f t="shared" si="9"/>
        <v>143.0463227827911</v>
      </c>
      <c r="I24" s="554"/>
      <c r="J24" s="558"/>
      <c r="K24" s="559"/>
      <c r="L24" s="558"/>
      <c r="M24" s="559"/>
      <c r="N24" s="560"/>
    </row>
    <row r="25" spans="1:14" ht="12" customHeight="1">
      <c r="A25" s="562" t="s">
        <v>732</v>
      </c>
      <c r="B25" s="558">
        <f>B24+B14</f>
        <v>5134554</v>
      </c>
      <c r="C25" s="559">
        <v>100</v>
      </c>
      <c r="D25" s="559">
        <f t="shared" si="6"/>
        <v>39.84511591473786</v>
      </c>
      <c r="E25" s="558">
        <f>E24+E14</f>
        <v>6870495</v>
      </c>
      <c r="F25" s="559">
        <v>100</v>
      </c>
      <c r="G25" s="559">
        <f t="shared" si="8"/>
        <v>46.19807486924433</v>
      </c>
      <c r="H25" s="563">
        <f t="shared" si="9"/>
        <v>133.80899295245507</v>
      </c>
      <c r="I25" s="554" t="s">
        <v>812</v>
      </c>
      <c r="J25" s="558">
        <f>'[2]Mérleg'!$I$20</f>
        <v>647490</v>
      </c>
      <c r="K25" s="559">
        <f>J25/J59*100</f>
        <v>5.348814597640256</v>
      </c>
      <c r="L25" s="558">
        <f>'[3]Mérleg'!$J$23</f>
        <v>584216</v>
      </c>
      <c r="M25" s="559">
        <f>L25/L59*100</f>
        <v>4.635963809683424</v>
      </c>
      <c r="N25" s="560">
        <f>L25/J25*100</f>
        <v>90.22780274598836</v>
      </c>
    </row>
    <row r="26" spans="1:14" ht="6" customHeight="1">
      <c r="A26" s="564"/>
      <c r="B26" s="544"/>
      <c r="C26" s="565"/>
      <c r="D26" s="545"/>
      <c r="E26" s="544"/>
      <c r="F26" s="565"/>
      <c r="G26" s="545"/>
      <c r="H26" s="546"/>
      <c r="I26" s="564"/>
      <c r="J26" s="558"/>
      <c r="K26" s="559"/>
      <c r="L26" s="558"/>
      <c r="M26" s="559"/>
      <c r="N26" s="560"/>
    </row>
    <row r="27" spans="1:14" ht="12" customHeight="1">
      <c r="A27" s="543" t="s">
        <v>733</v>
      </c>
      <c r="B27" s="544">
        <f>'[2]Mérleg'!$D36</f>
        <v>732331</v>
      </c>
      <c r="C27" s="545">
        <f>B27/B31*100</f>
        <v>36.36057157610423</v>
      </c>
      <c r="D27" s="545">
        <f>B27/B$59*100</f>
        <v>5.683027889658165</v>
      </c>
      <c r="E27" s="544">
        <f>'[3]Mérleg'!$D$31</f>
        <v>848255</v>
      </c>
      <c r="F27" s="545">
        <f>E27/E31*100</f>
        <v>36.2002758587726</v>
      </c>
      <c r="G27" s="545">
        <f>E27/E$59*100</f>
        <v>5.703773599749486</v>
      </c>
      <c r="H27" s="546">
        <f>E27/B27*100</f>
        <v>115.8294541675827</v>
      </c>
      <c r="I27" s="554" t="s">
        <v>734</v>
      </c>
      <c r="J27" s="558">
        <f>'[2]Mérleg'!$I$22</f>
        <v>350317</v>
      </c>
      <c r="K27" s="559">
        <f>J27/J59*100</f>
        <v>2.8939144749749675</v>
      </c>
      <c r="L27" s="558">
        <f>'[3]Mérleg'!$J$24</f>
        <v>306772</v>
      </c>
      <c r="M27" s="559">
        <f>L27/L59*100</f>
        <v>2.434346012132847</v>
      </c>
      <c r="N27" s="560">
        <f>L27/J27*100</f>
        <v>87.56982961146619</v>
      </c>
    </row>
    <row r="28" spans="1:14" ht="12" customHeight="1">
      <c r="A28" s="543" t="s">
        <v>735</v>
      </c>
      <c r="B28" s="544">
        <f>'[2]Mérleg'!$D37</f>
        <v>1047436</v>
      </c>
      <c r="C28" s="545">
        <f>B28/B31*100</f>
        <v>52.00568001271052</v>
      </c>
      <c r="D28" s="545">
        <f>B28/B$59*100</f>
        <v>8.128302639970164</v>
      </c>
      <c r="E28" s="544">
        <f>'[3]Mérleg'!$D$32</f>
        <v>1127628</v>
      </c>
      <c r="F28" s="545">
        <f>E28/E31*100</f>
        <v>48.12284592024336</v>
      </c>
      <c r="G28" s="545">
        <f>E28/E$59*100</f>
        <v>7.582312885557189</v>
      </c>
      <c r="H28" s="546">
        <f>E28/B28*100</f>
        <v>107.65602862609268</v>
      </c>
      <c r="I28" s="564"/>
      <c r="J28" s="558"/>
      <c r="K28" s="559"/>
      <c r="L28" s="558"/>
      <c r="M28" s="559"/>
      <c r="N28" s="560"/>
    </row>
    <row r="29" spans="1:14" ht="12" customHeight="1">
      <c r="A29" s="543" t="s">
        <v>736</v>
      </c>
      <c r="B29" s="544">
        <f>'[2]Mérleg'!$D38</f>
        <v>234282</v>
      </c>
      <c r="C29" s="545">
        <f>B29/B31*100</f>
        <v>11.632209246901812</v>
      </c>
      <c r="D29" s="545">
        <f>B29/B$59*100</f>
        <v>1.8180728933295112</v>
      </c>
      <c r="E29" s="544">
        <f>'[3]Mérleg'!$D$33</f>
        <v>367343</v>
      </c>
      <c r="F29" s="545">
        <f>E29/E31*100</f>
        <v>15.676792868641037</v>
      </c>
      <c r="G29" s="545">
        <f>E29/E$59*100</f>
        <v>2.4700606603589432</v>
      </c>
      <c r="H29" s="546">
        <f>E29/B29*100</f>
        <v>156.79522968047056</v>
      </c>
      <c r="I29" s="554" t="s">
        <v>864</v>
      </c>
      <c r="J29" s="558">
        <f>'[2]Mérleg'!$I$28</f>
        <v>86930</v>
      </c>
      <c r="K29" s="559">
        <f>J29/J59*100</f>
        <v>0.7181152650587151</v>
      </c>
      <c r="L29" s="558">
        <f>'[3]Mérleg'!$J$30</f>
        <v>2628</v>
      </c>
      <c r="M29" s="559">
        <f>L29/L59*100</f>
        <v>0.020854123974434178</v>
      </c>
      <c r="N29" s="560">
        <f>L29/J29*100</f>
        <v>3.023122052225929</v>
      </c>
    </row>
    <row r="30" spans="1:14" ht="12" customHeight="1">
      <c r="A30" s="543" t="s">
        <v>737</v>
      </c>
      <c r="B30" s="544">
        <f>'[2]Mérleg'!$D40</f>
        <v>31</v>
      </c>
      <c r="C30" s="545"/>
      <c r="D30" s="545"/>
      <c r="E30" s="544">
        <f>'[3]Mérleg'!$D$34</f>
        <v>2</v>
      </c>
      <c r="F30" s="545"/>
      <c r="G30" s="545"/>
      <c r="H30" s="546">
        <f>E30/B30*100</f>
        <v>6.451612903225806</v>
      </c>
      <c r="I30" s="554"/>
      <c r="J30" s="558"/>
      <c r="K30" s="559"/>
      <c r="L30" s="558"/>
      <c r="M30" s="559"/>
      <c r="N30" s="560"/>
    </row>
    <row r="31" spans="1:14" ht="28.5" customHeight="1">
      <c r="A31" s="533" t="s">
        <v>738</v>
      </c>
      <c r="B31" s="534">
        <f>SUM(B27:B30)</f>
        <v>2014080</v>
      </c>
      <c r="C31" s="535">
        <f>SUM(C27:C30)</f>
        <v>99.99846083571656</v>
      </c>
      <c r="D31" s="535">
        <f>B31/B$59*100</f>
        <v>15.629643988855745</v>
      </c>
      <c r="E31" s="534">
        <f>SUM(E27:E30)</f>
        <v>2343228</v>
      </c>
      <c r="F31" s="535">
        <f>SUM(F27:F30)</f>
        <v>99.999914647657</v>
      </c>
      <c r="G31" s="535">
        <f>E31/E$59*100</f>
        <v>15.756160593917853</v>
      </c>
      <c r="H31" s="542">
        <f>E31/B31*100</f>
        <v>116.34234985700667</v>
      </c>
      <c r="I31" s="562" t="s">
        <v>739</v>
      </c>
      <c r="J31" s="558"/>
      <c r="K31" s="559"/>
      <c r="L31" s="558">
        <f>'[3]Mérleg'!$J$31</f>
        <v>17631</v>
      </c>
      <c r="M31" s="559">
        <f>L31/L59*100</f>
        <v>0.1399083180339608</v>
      </c>
      <c r="N31" s="560"/>
    </row>
    <row r="32" spans="1:14" ht="6" customHeight="1">
      <c r="A32" s="564"/>
      <c r="B32" s="544"/>
      <c r="C32" s="565"/>
      <c r="D32" s="545"/>
      <c r="E32" s="544"/>
      <c r="F32" s="565"/>
      <c r="G32" s="545"/>
      <c r="H32" s="546"/>
      <c r="I32" s="564"/>
      <c r="J32" s="558"/>
      <c r="K32" s="559"/>
      <c r="L32" s="558"/>
      <c r="M32" s="559"/>
      <c r="N32" s="560"/>
    </row>
    <row r="33" spans="1:14" ht="12" customHeight="1">
      <c r="A33" s="543" t="s">
        <v>740</v>
      </c>
      <c r="B33" s="544">
        <f>'[2]Mérleg'!$D43</f>
        <v>3342428</v>
      </c>
      <c r="C33" s="545">
        <f aca="true" t="shared" si="10" ref="C33:C40">B33/B$42*100</f>
        <v>85.36575897349454</v>
      </c>
      <c r="D33" s="545">
        <f aca="true" t="shared" si="11" ref="D33:D40">B33/B$59*100</f>
        <v>25.937877193747582</v>
      </c>
      <c r="E33" s="544">
        <f>'[3]Mérleg'!$D$36</f>
        <v>3537595</v>
      </c>
      <c r="F33" s="545">
        <f aca="true" t="shared" si="12" ref="F33:F39">E33/E$42*100</f>
        <v>84.85891370074238</v>
      </c>
      <c r="G33" s="545">
        <f aca="true" t="shared" si="13" ref="G33:G39">E33/E$59*100</f>
        <v>23.787234932426905</v>
      </c>
      <c r="H33" s="546">
        <f aca="true" t="shared" si="14" ref="H33:H39">E33/B33*100</f>
        <v>105.83907865779008</v>
      </c>
      <c r="I33" s="554" t="s">
        <v>741</v>
      </c>
      <c r="J33" s="558">
        <f>'[2]Mérleg'!$I$32</f>
        <v>343123</v>
      </c>
      <c r="K33" s="559">
        <f>J33/J59*100</f>
        <v>2.834485955282889</v>
      </c>
      <c r="L33" s="558">
        <f>'[3]Mérleg'!$J$32</f>
        <v>-589463</v>
      </c>
      <c r="M33" s="559">
        <f>L33/L59*100</f>
        <v>-4.677600639399502</v>
      </c>
      <c r="N33" s="560">
        <f>L33/J33*100</f>
        <v>-171.79349679269532</v>
      </c>
    </row>
    <row r="34" spans="1:14" ht="12" customHeight="1">
      <c r="A34" s="550" t="s">
        <v>742</v>
      </c>
      <c r="B34" s="544">
        <f>'[2]Mérleg'!$D44</f>
        <v>134071</v>
      </c>
      <c r="C34" s="545">
        <f t="shared" si="10"/>
        <v>3.424179270678497</v>
      </c>
      <c r="D34" s="545">
        <f t="shared" si="11"/>
        <v>1.0404164676824548</v>
      </c>
      <c r="E34" s="544">
        <f>'[3]Mérleg'!$D$37</f>
        <v>96741</v>
      </c>
      <c r="F34" s="545">
        <f t="shared" si="12"/>
        <v>2.320598081556401</v>
      </c>
      <c r="G34" s="545">
        <f t="shared" si="13"/>
        <v>0.6504986847273109</v>
      </c>
      <c r="H34" s="546">
        <f t="shared" si="14"/>
        <v>72.15654392075841</v>
      </c>
      <c r="I34" s="564"/>
      <c r="J34" s="555"/>
      <c r="K34" s="556"/>
      <c r="L34" s="555"/>
      <c r="M34" s="556"/>
      <c r="N34" s="557"/>
    </row>
    <row r="35" spans="1:14" ht="12" customHeight="1">
      <c r="A35" s="543" t="s">
        <v>743</v>
      </c>
      <c r="B35" s="544">
        <f>'[2]Mérleg'!$D$45</f>
        <v>50359</v>
      </c>
      <c r="C35" s="545">
        <f t="shared" si="10"/>
        <v>1.2861710876483239</v>
      </c>
      <c r="D35" s="545">
        <f t="shared" si="11"/>
        <v>0.3907954210531789</v>
      </c>
      <c r="E35" s="544">
        <f>'[3]Mérleg'!$D$38</f>
        <v>33739</v>
      </c>
      <c r="F35" s="545">
        <f t="shared" si="12"/>
        <v>0.8093224038787218</v>
      </c>
      <c r="G35" s="545">
        <f t="shared" si="13"/>
        <v>0.2268652910763248</v>
      </c>
      <c r="H35" s="546">
        <f t="shared" si="14"/>
        <v>66.99696181417423</v>
      </c>
      <c r="I35" s="554"/>
      <c r="J35" s="558"/>
      <c r="K35" s="559"/>
      <c r="L35" s="558"/>
      <c r="M35" s="559"/>
      <c r="N35" s="560"/>
    </row>
    <row r="36" spans="1:14" ht="12" customHeight="1">
      <c r="A36" s="543" t="s">
        <v>744</v>
      </c>
      <c r="B36" s="544">
        <f>'[2]Mérleg'!$D$46</f>
        <v>100146</v>
      </c>
      <c r="C36" s="545">
        <f t="shared" si="10"/>
        <v>2.5577332699940234</v>
      </c>
      <c r="D36" s="545">
        <f t="shared" si="11"/>
        <v>0.7771520132804792</v>
      </c>
      <c r="E36" s="544">
        <f>'[3]Mérleg'!$D$39</f>
        <v>123130</v>
      </c>
      <c r="F36" s="545">
        <f t="shared" si="12"/>
        <v>2.9536105868456985</v>
      </c>
      <c r="G36" s="545">
        <f t="shared" si="13"/>
        <v>0.827941648840448</v>
      </c>
      <c r="H36" s="546">
        <f t="shared" si="14"/>
        <v>122.95049228126935</v>
      </c>
      <c r="I36" s="564"/>
      <c r="J36" s="555"/>
      <c r="K36" s="556"/>
      <c r="L36" s="555"/>
      <c r="M36" s="556"/>
      <c r="N36" s="557"/>
    </row>
    <row r="37" spans="1:14" ht="12" customHeight="1">
      <c r="A37" s="543" t="s">
        <v>745</v>
      </c>
      <c r="B37" s="544">
        <f>'[2]Mérleg'!$D$47</f>
        <v>256707</v>
      </c>
      <c r="C37" s="545">
        <f t="shared" si="10"/>
        <v>6.55630813552569</v>
      </c>
      <c r="D37" s="545">
        <f t="shared" si="11"/>
        <v>1.9920951597986138</v>
      </c>
      <c r="E37" s="544">
        <f>'[3]Mérleg'!$D$40</f>
        <v>347781</v>
      </c>
      <c r="F37" s="545">
        <f t="shared" si="12"/>
        <v>8.342480658684186</v>
      </c>
      <c r="G37" s="545">
        <f t="shared" si="13"/>
        <v>2.3385233052495726</v>
      </c>
      <c r="H37" s="546">
        <f t="shared" si="14"/>
        <v>135.47780154027745</v>
      </c>
      <c r="I37" s="554"/>
      <c r="J37" s="558"/>
      <c r="K37" s="559"/>
      <c r="L37" s="558"/>
      <c r="M37" s="559"/>
      <c r="N37" s="560"/>
    </row>
    <row r="38" spans="1:14" ht="12" customHeight="1">
      <c r="A38" s="543" t="s">
        <v>1198</v>
      </c>
      <c r="B38" s="544">
        <f>'[2]Mérleg'!$D$49</f>
        <v>800</v>
      </c>
      <c r="C38" s="545">
        <f t="shared" si="10"/>
        <v>0.02043203538828529</v>
      </c>
      <c r="D38" s="545">
        <f t="shared" si="11"/>
        <v>0.0062081522040259565</v>
      </c>
      <c r="E38" s="544">
        <f>'[3]Mérleg'!$D$42</f>
        <v>1400</v>
      </c>
      <c r="F38" s="545">
        <f t="shared" si="12"/>
        <v>0.03358283782655711</v>
      </c>
      <c r="G38" s="545">
        <f t="shared" si="13"/>
        <v>0.009413776564416691</v>
      </c>
      <c r="H38" s="546">
        <f t="shared" si="14"/>
        <v>175</v>
      </c>
      <c r="I38" s="554"/>
      <c r="J38" s="558"/>
      <c r="K38" s="559"/>
      <c r="L38" s="558"/>
      <c r="M38" s="559"/>
      <c r="N38" s="560"/>
    </row>
    <row r="39" spans="1:14" ht="12" customHeight="1">
      <c r="A39" s="543" t="s">
        <v>746</v>
      </c>
      <c r="B39" s="544">
        <f>'[2]Mérleg'!$D$48</f>
        <v>17763</v>
      </c>
      <c r="C39" s="545">
        <f t="shared" si="10"/>
        <v>0.45366780575263954</v>
      </c>
      <c r="D39" s="545">
        <f t="shared" si="11"/>
        <v>0.13784425950014131</v>
      </c>
      <c r="E39" s="544">
        <f>'[3]Mérleg'!$D$41</f>
        <v>28410</v>
      </c>
      <c r="F39" s="545">
        <f t="shared" si="12"/>
        <v>0.6814917304660626</v>
      </c>
      <c r="G39" s="545">
        <f t="shared" si="13"/>
        <v>0.19103242299648443</v>
      </c>
      <c r="H39" s="546">
        <f t="shared" si="14"/>
        <v>159.93919945955076</v>
      </c>
      <c r="I39" s="554"/>
      <c r="J39" s="558"/>
      <c r="K39" s="559"/>
      <c r="L39" s="558"/>
      <c r="M39" s="559"/>
      <c r="N39" s="560"/>
    </row>
    <row r="40" spans="1:14" ht="12" customHeight="1">
      <c r="A40" s="543" t="s">
        <v>747</v>
      </c>
      <c r="B40" s="544">
        <f>'[2]Mérleg'!$D$50</f>
        <v>13146</v>
      </c>
      <c r="C40" s="545">
        <f t="shared" si="10"/>
        <v>0.335749421517998</v>
      </c>
      <c r="D40" s="545">
        <f t="shared" si="11"/>
        <v>0.10201546109265651</v>
      </c>
      <c r="E40" s="544"/>
      <c r="F40" s="545"/>
      <c r="G40" s="545"/>
      <c r="H40" s="546"/>
      <c r="I40" s="554"/>
      <c r="J40" s="558"/>
      <c r="K40" s="559"/>
      <c r="L40" s="558"/>
      <c r="M40" s="559"/>
      <c r="N40" s="560"/>
    </row>
    <row r="41" spans="1:14" ht="6" customHeight="1">
      <c r="A41" s="543"/>
      <c r="B41" s="544"/>
      <c r="C41" s="545"/>
      <c r="D41" s="545"/>
      <c r="E41" s="544"/>
      <c r="F41" s="545"/>
      <c r="G41" s="545"/>
      <c r="H41" s="546"/>
      <c r="I41" s="554"/>
      <c r="J41" s="558"/>
      <c r="K41" s="556"/>
      <c r="L41" s="558"/>
      <c r="M41" s="556"/>
      <c r="N41" s="557"/>
    </row>
    <row r="42" spans="1:14" ht="12" customHeight="1">
      <c r="A42" s="533" t="s">
        <v>748</v>
      </c>
      <c r="B42" s="534">
        <f>SUM(B33:B40)</f>
        <v>3915420</v>
      </c>
      <c r="C42" s="535">
        <f>SUM(C33:C40)</f>
        <v>100</v>
      </c>
      <c r="D42" s="535">
        <f>B42/B$59*100</f>
        <v>30.384404128359133</v>
      </c>
      <c r="E42" s="534">
        <f>SUM(E33:E40)</f>
        <v>4168796</v>
      </c>
      <c r="F42" s="535">
        <f>SUM(F33:F40)</f>
        <v>100</v>
      </c>
      <c r="G42" s="535">
        <f>E42/E$59*100</f>
        <v>28.03151006188146</v>
      </c>
      <c r="H42" s="542">
        <f>E42/B42*100</f>
        <v>106.47123424817772</v>
      </c>
      <c r="I42" s="564"/>
      <c r="J42" s="558"/>
      <c r="K42" s="556"/>
      <c r="L42" s="558"/>
      <c r="M42" s="556"/>
      <c r="N42" s="557"/>
    </row>
    <row r="43" spans="1:14" ht="6" customHeight="1">
      <c r="A43" s="564"/>
      <c r="B43" s="544"/>
      <c r="C43" s="565"/>
      <c r="D43" s="545"/>
      <c r="E43" s="544"/>
      <c r="F43" s="565"/>
      <c r="G43" s="545"/>
      <c r="H43" s="546"/>
      <c r="I43" s="564"/>
      <c r="J43" s="555"/>
      <c r="K43" s="556"/>
      <c r="L43" s="555"/>
      <c r="M43" s="556"/>
      <c r="N43" s="557"/>
    </row>
    <row r="44" spans="1:14" ht="12" customHeight="1">
      <c r="A44" s="543" t="s">
        <v>711</v>
      </c>
      <c r="B44" s="544">
        <f>'[2]Mérleg'!$D27</f>
        <v>200304</v>
      </c>
      <c r="C44" s="545">
        <f>B44/B46*100</f>
        <v>42.461217550568755</v>
      </c>
      <c r="D44" s="545">
        <f>B44/B$59*100</f>
        <v>1.5543971488440187</v>
      </c>
      <c r="E44" s="544">
        <f>'[3]Mérleg'!$D$24</f>
        <v>198226</v>
      </c>
      <c r="F44" s="545">
        <f>E44/E46*100</f>
        <v>34.8082461192667</v>
      </c>
      <c r="G44" s="545">
        <f>E44/E$59*100</f>
        <v>1.3328966237557593</v>
      </c>
      <c r="H44" s="546">
        <f>E44/B44*100</f>
        <v>98.96257688313763</v>
      </c>
      <c r="I44" s="564"/>
      <c r="J44" s="555"/>
      <c r="K44" s="556"/>
      <c r="L44" s="555"/>
      <c r="M44" s="556"/>
      <c r="N44" s="557"/>
    </row>
    <row r="45" spans="1:14" ht="12" customHeight="1">
      <c r="A45" s="543" t="s">
        <v>713</v>
      </c>
      <c r="B45" s="544">
        <f>'[2]Mérleg'!$D28</f>
        <v>271430</v>
      </c>
      <c r="C45" s="545">
        <f>B45/B46*100</f>
        <v>57.538782449431245</v>
      </c>
      <c r="D45" s="545">
        <f>B45/B$59*100</f>
        <v>2.1063484409234565</v>
      </c>
      <c r="E45" s="544">
        <f>'[3]Mérleg'!$D$25</f>
        <v>371254</v>
      </c>
      <c r="F45" s="545">
        <f>E45/E46*100</f>
        <v>65.1917538807333</v>
      </c>
      <c r="G45" s="545">
        <f>E45/E$59*100</f>
        <v>2.496358717604253</v>
      </c>
      <c r="H45" s="546">
        <f>E45/B45*100</f>
        <v>136.77706959437054</v>
      </c>
      <c r="I45" s="564"/>
      <c r="J45" s="555"/>
      <c r="K45" s="556"/>
      <c r="L45" s="555"/>
      <c r="M45" s="556"/>
      <c r="N45" s="557"/>
    </row>
    <row r="46" spans="1:14" ht="12" customHeight="1">
      <c r="A46" s="533" t="s">
        <v>749</v>
      </c>
      <c r="B46" s="534">
        <f>SUM(B44:B45)</f>
        <v>471734</v>
      </c>
      <c r="C46" s="535">
        <f>SUM(C44:C45)</f>
        <v>100</v>
      </c>
      <c r="D46" s="535">
        <f>B46/B$59*100</f>
        <v>3.660745589767475</v>
      </c>
      <c r="E46" s="534">
        <f>SUM(E44:E45)</f>
        <v>569480</v>
      </c>
      <c r="F46" s="535">
        <f>SUM(F44:F45)</f>
        <v>100</v>
      </c>
      <c r="G46" s="535">
        <f>E46/E$59*100</f>
        <v>3.8292553413600126</v>
      </c>
      <c r="H46" s="542">
        <f>E46/B46*100</f>
        <v>120.72057557860998</v>
      </c>
      <c r="I46" s="564"/>
      <c r="J46" s="555"/>
      <c r="K46" s="556"/>
      <c r="L46" s="555"/>
      <c r="M46" s="556"/>
      <c r="N46" s="557"/>
    </row>
    <row r="47" spans="1:14" ht="4.5" customHeight="1">
      <c r="A47" s="564"/>
      <c r="B47" s="558"/>
      <c r="C47" s="565"/>
      <c r="D47" s="545"/>
      <c r="E47" s="558"/>
      <c r="F47" s="565"/>
      <c r="G47" s="545"/>
      <c r="H47" s="560"/>
      <c r="I47" s="564"/>
      <c r="J47" s="555"/>
      <c r="K47" s="556"/>
      <c r="L47" s="555"/>
      <c r="M47" s="556"/>
      <c r="N47" s="557"/>
    </row>
    <row r="48" spans="1:14" ht="12" customHeight="1">
      <c r="A48" s="543" t="s">
        <v>750</v>
      </c>
      <c r="B48" s="544">
        <f>'[2]Mérleg'!$D31</f>
        <v>339000</v>
      </c>
      <c r="C48" s="545">
        <f>B48/B51*100</f>
        <v>92.14560636701677</v>
      </c>
      <c r="D48" s="545">
        <f>B48/B$59*100</f>
        <v>2.6307044964559987</v>
      </c>
      <c r="E48" s="544">
        <f>'[3]Mérleg'!$D$28</f>
        <v>317519</v>
      </c>
      <c r="F48" s="545">
        <f>E48/E51*100</f>
        <v>92.14239283102532</v>
      </c>
      <c r="G48" s="545">
        <f>E48/E$59*100</f>
        <v>2.1350378006835884</v>
      </c>
      <c r="H48" s="546">
        <f>E48/B48*100</f>
        <v>93.66342182890855</v>
      </c>
      <c r="I48" s="564"/>
      <c r="J48" s="555"/>
      <c r="K48" s="556"/>
      <c r="L48" s="555"/>
      <c r="M48" s="556"/>
      <c r="N48" s="557"/>
    </row>
    <row r="49" spans="1:14" ht="12" customHeight="1">
      <c r="A49" s="543" t="s">
        <v>751</v>
      </c>
      <c r="B49" s="544">
        <f>'[2]Mérleg'!$D32</f>
        <v>28891</v>
      </c>
      <c r="C49" s="545">
        <f>B49/B51*100</f>
        <v>7.853034553243308</v>
      </c>
      <c r="D49" s="545">
        <f>B49/B$59*100</f>
        <v>0.22419965665814237</v>
      </c>
      <c r="E49" s="544">
        <f>'[3]Mérleg'!$D$29</f>
        <v>27077</v>
      </c>
      <c r="F49" s="545">
        <f>E49/E51*100</f>
        <v>7.857607168974684</v>
      </c>
      <c r="G49" s="545">
        <f>E49/E$59*100</f>
        <v>0.18206916288193625</v>
      </c>
      <c r="H49" s="546">
        <f>E49/B49*100</f>
        <v>93.72122806410302</v>
      </c>
      <c r="I49" s="564"/>
      <c r="J49" s="555"/>
      <c r="K49" s="556"/>
      <c r="L49" s="555"/>
      <c r="M49" s="556"/>
      <c r="N49" s="557"/>
    </row>
    <row r="50" spans="1:14" ht="12" customHeight="1">
      <c r="A50" s="543" t="s">
        <v>752</v>
      </c>
      <c r="B50" s="544">
        <f>'[2]Mérleg'!$D33</f>
        <v>5</v>
      </c>
      <c r="C50" s="545"/>
      <c r="D50" s="545"/>
      <c r="E50" s="544"/>
      <c r="F50" s="545"/>
      <c r="G50" s="545"/>
      <c r="H50" s="546"/>
      <c r="I50" s="564"/>
      <c r="J50" s="555"/>
      <c r="K50" s="556"/>
      <c r="L50" s="555"/>
      <c r="M50" s="556"/>
      <c r="N50" s="557"/>
    </row>
    <row r="51" spans="1:14" ht="12" customHeight="1">
      <c r="A51" s="533" t="s">
        <v>753</v>
      </c>
      <c r="B51" s="534">
        <f>SUM(B48:B50)</f>
        <v>367896</v>
      </c>
      <c r="C51" s="535">
        <f>SUM(C48:C50)</f>
        <v>99.99864092026007</v>
      </c>
      <c r="D51" s="535">
        <f>B51/B$59*100</f>
        <v>2.8549429540654163</v>
      </c>
      <c r="E51" s="534">
        <f>SUM(E48:E50)</f>
        <v>344596</v>
      </c>
      <c r="F51" s="535">
        <f>SUM(F48:F50)</f>
        <v>100</v>
      </c>
      <c r="G51" s="535">
        <f>E51/E$59*100</f>
        <v>2.317106963565524</v>
      </c>
      <c r="H51" s="542">
        <f>E51/B51*100</f>
        <v>93.6666884119425</v>
      </c>
      <c r="I51" s="564"/>
      <c r="J51" s="555"/>
      <c r="K51" s="556"/>
      <c r="L51" s="555"/>
      <c r="M51" s="556"/>
      <c r="N51" s="557"/>
    </row>
    <row r="52" spans="1:14" ht="5.25" customHeight="1">
      <c r="A52" s="554"/>
      <c r="B52" s="558"/>
      <c r="C52" s="565"/>
      <c r="D52" s="545"/>
      <c r="E52" s="558"/>
      <c r="F52" s="565"/>
      <c r="G52" s="545"/>
      <c r="H52" s="560"/>
      <c r="I52" s="564"/>
      <c r="J52" s="555"/>
      <c r="K52" s="556"/>
      <c r="L52" s="555"/>
      <c r="M52" s="556"/>
      <c r="N52" s="557"/>
    </row>
    <row r="53" spans="1:14" ht="15.75" customHeight="1">
      <c r="A53" s="533" t="s">
        <v>813</v>
      </c>
      <c r="B53" s="534">
        <f>'[2]Mérleg'!$D$25</f>
        <v>1357</v>
      </c>
      <c r="C53" s="535">
        <f>B53/B53*100</f>
        <v>100</v>
      </c>
      <c r="D53" s="535">
        <f>B53/B$59*100</f>
        <v>0.010530578176079027</v>
      </c>
      <c r="E53" s="534">
        <f>'[3]Mérleg'!$D$23</f>
        <v>713</v>
      </c>
      <c r="F53" s="535">
        <f aca="true" t="shared" si="15" ref="F53:F58">E53/E53*100</f>
        <v>100</v>
      </c>
      <c r="G53" s="535">
        <f aca="true" t="shared" si="16" ref="G53:G58">E53/E$59*100</f>
        <v>0.004794301921735072</v>
      </c>
      <c r="H53" s="542">
        <f>E53/B53*100</f>
        <v>52.54237288135594</v>
      </c>
      <c r="I53" s="564"/>
      <c r="J53" s="555"/>
      <c r="K53" s="556"/>
      <c r="L53" s="555"/>
      <c r="M53" s="556"/>
      <c r="N53" s="557"/>
    </row>
    <row r="54" spans="1:14" ht="14.25" customHeight="1">
      <c r="A54" s="566" t="s">
        <v>887</v>
      </c>
      <c r="B54" s="534"/>
      <c r="C54" s="565"/>
      <c r="D54" s="545"/>
      <c r="E54" s="534">
        <f>'[3]Mérleg'!$D$22</f>
        <v>517</v>
      </c>
      <c r="F54" s="535">
        <f t="shared" si="15"/>
        <v>100</v>
      </c>
      <c r="G54" s="535">
        <f t="shared" si="16"/>
        <v>0.003476373202716735</v>
      </c>
      <c r="H54" s="542"/>
      <c r="I54" s="564"/>
      <c r="J54" s="555"/>
      <c r="K54" s="556"/>
      <c r="L54" s="555"/>
      <c r="M54" s="556"/>
      <c r="N54" s="557"/>
    </row>
    <row r="55" spans="1:14" s="567" customFormat="1" ht="19.5" customHeight="1">
      <c r="A55" s="533" t="s">
        <v>754</v>
      </c>
      <c r="B55" s="534">
        <f>'[2]Mérleg'!$D$53</f>
        <v>926214</v>
      </c>
      <c r="C55" s="535">
        <f>B55/B55*100</f>
        <v>100</v>
      </c>
      <c r="D55" s="535">
        <f>B55/B$59*100</f>
        <v>7.18759685687462</v>
      </c>
      <c r="E55" s="534">
        <f>'[3]Mérleg'!$D$45</f>
        <v>794730</v>
      </c>
      <c r="F55" s="535">
        <f t="shared" si="15"/>
        <v>100</v>
      </c>
      <c r="G55" s="535">
        <f t="shared" si="16"/>
        <v>5.343864749313484</v>
      </c>
      <c r="H55" s="542">
        <f>E55/B55*100</f>
        <v>85.80414461452753</v>
      </c>
      <c r="I55" s="564"/>
      <c r="J55" s="555"/>
      <c r="K55" s="556"/>
      <c r="L55" s="555"/>
      <c r="M55" s="556"/>
      <c r="N55" s="557"/>
    </row>
    <row r="56" spans="1:14" ht="29.25" customHeight="1">
      <c r="A56" s="540" t="s">
        <v>739</v>
      </c>
      <c r="B56" s="534"/>
      <c r="C56" s="565"/>
      <c r="D56" s="545"/>
      <c r="E56" s="534">
        <f>'[3]Mérleg'!$D$46</f>
        <v>17631</v>
      </c>
      <c r="F56" s="535">
        <f t="shared" si="15"/>
        <v>100</v>
      </c>
      <c r="G56" s="535">
        <f t="shared" si="16"/>
        <v>0.11855306757659334</v>
      </c>
      <c r="H56" s="542"/>
      <c r="I56" s="564"/>
      <c r="J56" s="555"/>
      <c r="K56" s="556"/>
      <c r="L56" s="555"/>
      <c r="M56" s="556"/>
      <c r="N56" s="557"/>
    </row>
    <row r="57" spans="1:14" ht="12" customHeight="1">
      <c r="A57" s="540" t="s">
        <v>838</v>
      </c>
      <c r="B57" s="534"/>
      <c r="C57" s="565"/>
      <c r="D57" s="545"/>
      <c r="E57" s="534">
        <f>'[3]Mérleg'!$D$47</f>
        <v>4085</v>
      </c>
      <c r="F57" s="535">
        <f t="shared" si="15"/>
        <v>100</v>
      </c>
      <c r="G57" s="535">
        <f t="shared" si="16"/>
        <v>0.027468055189744416</v>
      </c>
      <c r="H57" s="542"/>
      <c r="I57" s="564"/>
      <c r="J57" s="555"/>
      <c r="K57" s="556"/>
      <c r="L57" s="555"/>
      <c r="M57" s="556"/>
      <c r="N57" s="557"/>
    </row>
    <row r="58" spans="1:14" ht="12" customHeight="1" thickBot="1">
      <c r="A58" s="568" t="s">
        <v>755</v>
      </c>
      <c r="B58" s="569">
        <f>'[2]Mérleg'!$D$54</f>
        <v>55027</v>
      </c>
      <c r="C58" s="570">
        <f>B58/B58*100</f>
        <v>100</v>
      </c>
      <c r="D58" s="570">
        <f>B58/B$59*100</f>
        <v>0.42701998916367034</v>
      </c>
      <c r="E58" s="569">
        <f>'[3]Mérleg'!$D$48</f>
        <v>-242450</v>
      </c>
      <c r="F58" s="570">
        <f t="shared" si="15"/>
        <v>100</v>
      </c>
      <c r="G58" s="570">
        <f t="shared" si="16"/>
        <v>-1.6302643771734477</v>
      </c>
      <c r="H58" s="571">
        <f>E58/B58*100</f>
        <v>-440.60188634670254</v>
      </c>
      <c r="I58" s="564"/>
      <c r="J58" s="555"/>
      <c r="K58" s="556"/>
      <c r="L58" s="555"/>
      <c r="M58" s="556"/>
      <c r="N58" s="557"/>
    </row>
    <row r="59" spans="1:14" ht="13.5" thickBot="1">
      <c r="A59" s="572" t="s">
        <v>903</v>
      </c>
      <c r="B59" s="573">
        <f>SUM(B25+B31+B42+B46+B51+B53+B54+B55+B56+B58)</f>
        <v>12886282</v>
      </c>
      <c r="C59" s="574">
        <v>100</v>
      </c>
      <c r="D59" s="574">
        <f>D58+D55+D53+D51+D46+D42+D31+D25</f>
        <v>100</v>
      </c>
      <c r="E59" s="573">
        <f>SUM(E25+E31+E42+E46+E47+E51+E53+E54+E55+E56+E57)+E58</f>
        <v>14871821</v>
      </c>
      <c r="F59" s="574">
        <v>100</v>
      </c>
      <c r="G59" s="574">
        <f>G58+G55+G53+G51+G46+G42+G31+G25+G56+G57</f>
        <v>99.99652362679728</v>
      </c>
      <c r="H59" s="575">
        <f>E59/B59*100</f>
        <v>115.40816039878688</v>
      </c>
      <c r="I59" s="572" t="s">
        <v>756</v>
      </c>
      <c r="J59" s="576">
        <f>SUM(J33+J29+J31+J27+J25+J23+J21+J19+J11)</f>
        <v>12105299</v>
      </c>
      <c r="K59" s="575">
        <f>K33+K29+K27+K25+K21+K11+K19</f>
        <v>99.99999999999999</v>
      </c>
      <c r="L59" s="576">
        <f>SUM(L33+L29+L31+L27+L25+L23+L21+L19+L11)</f>
        <v>12601824</v>
      </c>
      <c r="M59" s="575">
        <f>M33+M29+M27+M25+M21+M11+M19+M31+M23</f>
        <v>100</v>
      </c>
      <c r="N59" s="575">
        <f>L59/J59*100</f>
        <v>104.10171611622314</v>
      </c>
    </row>
    <row r="60" ht="12.75">
      <c r="H60" s="577"/>
    </row>
    <row r="61" ht="12.75">
      <c r="H61" s="577"/>
    </row>
    <row r="62" ht="12.75">
      <c r="H62" s="577"/>
    </row>
  </sheetData>
  <mergeCells count="1">
    <mergeCell ref="A2:N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12">
    <tabColor indexed="51"/>
  </sheetPr>
  <dimension ref="A1:I40"/>
  <sheetViews>
    <sheetView showGridLines="0" workbookViewId="0" topLeftCell="D16">
      <selection activeCell="D40" sqref="D40"/>
    </sheetView>
  </sheetViews>
  <sheetFormatPr defaultColWidth="9.33203125" defaultRowHeight="12.75"/>
  <cols>
    <col min="1" max="1" width="5.66015625" style="585" customWidth="1"/>
    <col min="2" max="2" width="62.33203125" style="578" customWidth="1"/>
    <col min="3" max="3" width="15.83203125" style="583" customWidth="1"/>
    <col min="4" max="4" width="14.33203125" style="583" customWidth="1"/>
    <col min="5" max="5" width="13.66015625" style="583" customWidth="1"/>
    <col min="6" max="6" width="12.33203125" style="583" customWidth="1"/>
    <col min="7" max="7" width="16.66015625" style="583" customWidth="1"/>
    <col min="8" max="8" width="12" style="583" customWidth="1"/>
    <col min="9" max="9" width="12.33203125" style="583" customWidth="1"/>
    <col min="10" max="16384" width="10.66015625" style="578" customWidth="1"/>
  </cols>
  <sheetData>
    <row r="1" spans="1:9" s="582" customFormat="1" ht="12.75">
      <c r="A1" s="578" t="s">
        <v>894</v>
      </c>
      <c r="B1" s="579"/>
      <c r="C1" s="580"/>
      <c r="D1" s="580"/>
      <c r="E1" s="580"/>
      <c r="F1" s="580"/>
      <c r="G1" s="580"/>
      <c r="H1" s="581" t="s">
        <v>757</v>
      </c>
      <c r="I1" s="581"/>
    </row>
    <row r="2" spans="1:9" ht="3.75" customHeight="1">
      <c r="A2" s="578"/>
      <c r="I2" s="584"/>
    </row>
    <row r="4" ht="6" customHeight="1"/>
    <row r="5" spans="8:9" ht="14.25" customHeight="1" thickBot="1">
      <c r="H5" s="584"/>
      <c r="I5" s="584" t="s">
        <v>814</v>
      </c>
    </row>
    <row r="6" spans="1:9" s="592" customFormat="1" ht="18" customHeight="1" thickBot="1">
      <c r="A6" s="586" t="s">
        <v>351</v>
      </c>
      <c r="B6" s="587" t="s">
        <v>758</v>
      </c>
      <c r="C6" s="588" t="s">
        <v>759</v>
      </c>
      <c r="D6" s="589" t="s">
        <v>760</v>
      </c>
      <c r="E6" s="590"/>
      <c r="F6" s="590"/>
      <c r="G6" s="590"/>
      <c r="H6" s="591"/>
      <c r="I6" s="588" t="s">
        <v>761</v>
      </c>
    </row>
    <row r="7" spans="1:9" s="597" customFormat="1" ht="42" customHeight="1" thickBot="1">
      <c r="A7" s="593"/>
      <c r="B7" s="594"/>
      <c r="C7" s="595"/>
      <c r="D7" s="596" t="s">
        <v>762</v>
      </c>
      <c r="E7" s="596" t="s">
        <v>763</v>
      </c>
      <c r="F7" s="596" t="s">
        <v>764</v>
      </c>
      <c r="G7" s="596" t="s">
        <v>765</v>
      </c>
      <c r="H7" s="596" t="s">
        <v>903</v>
      </c>
      <c r="I7" s="595"/>
    </row>
    <row r="8" spans="1:9" ht="4.5" customHeight="1">
      <c r="A8" s="598"/>
      <c r="B8" s="598"/>
      <c r="C8" s="599"/>
      <c r="D8" s="599"/>
      <c r="E8" s="599"/>
      <c r="F8" s="599"/>
      <c r="G8" s="599"/>
      <c r="H8" s="599"/>
      <c r="I8" s="599"/>
    </row>
    <row r="9" spans="1:9" s="603" customFormat="1" ht="12.75" customHeight="1">
      <c r="A9" s="600" t="s">
        <v>906</v>
      </c>
      <c r="B9" s="601" t="s">
        <v>1058</v>
      </c>
      <c r="C9" s="602">
        <v>13375</v>
      </c>
      <c r="D9" s="602">
        <v>1257</v>
      </c>
      <c r="E9" s="602"/>
      <c r="F9" s="602">
        <v>-1957</v>
      </c>
      <c r="G9" s="602">
        <v>572</v>
      </c>
      <c r="H9" s="602">
        <f aca="true" t="shared" si="0" ref="H9:H31">SUM(D9:G9)</f>
        <v>-128</v>
      </c>
      <c r="I9" s="602">
        <f aca="true" t="shared" si="1" ref="I9:I29">SUM(C9:G9)</f>
        <v>13247</v>
      </c>
    </row>
    <row r="10" spans="1:9" s="603" customFormat="1" ht="14.25" customHeight="1">
      <c r="A10" s="600" t="s">
        <v>909</v>
      </c>
      <c r="B10" s="601" t="s">
        <v>1060</v>
      </c>
      <c r="C10" s="602">
        <v>13</v>
      </c>
      <c r="D10" s="602">
        <v>9</v>
      </c>
      <c r="E10" s="602"/>
      <c r="F10" s="602"/>
      <c r="G10" s="602">
        <v>2474</v>
      </c>
      <c r="H10" s="602">
        <f t="shared" si="0"/>
        <v>2483</v>
      </c>
      <c r="I10" s="602">
        <f t="shared" si="1"/>
        <v>2496</v>
      </c>
    </row>
    <row r="11" spans="1:9" s="603" customFormat="1" ht="12.75" customHeight="1">
      <c r="A11" s="600" t="s">
        <v>912</v>
      </c>
      <c r="B11" s="601" t="s">
        <v>1062</v>
      </c>
      <c r="C11" s="602">
        <v>2646</v>
      </c>
      <c r="D11" s="602">
        <v>774</v>
      </c>
      <c r="E11" s="602"/>
      <c r="F11" s="602"/>
      <c r="G11" s="602">
        <v>6433</v>
      </c>
      <c r="H11" s="602">
        <f t="shared" si="0"/>
        <v>7207</v>
      </c>
      <c r="I11" s="602">
        <f t="shared" si="1"/>
        <v>9853</v>
      </c>
    </row>
    <row r="12" spans="1:9" s="603" customFormat="1" ht="28.5" customHeight="1">
      <c r="A12" s="600" t="s">
        <v>915</v>
      </c>
      <c r="B12" s="604" t="s">
        <v>363</v>
      </c>
      <c r="C12" s="602">
        <v>1202</v>
      </c>
      <c r="D12" s="602">
        <v>2346</v>
      </c>
      <c r="E12" s="602"/>
      <c r="F12" s="602">
        <v>-704</v>
      </c>
      <c r="G12" s="602">
        <v>-1549</v>
      </c>
      <c r="H12" s="602">
        <f t="shared" si="0"/>
        <v>93</v>
      </c>
      <c r="I12" s="602">
        <f t="shared" si="1"/>
        <v>1295</v>
      </c>
    </row>
    <row r="13" spans="1:9" s="603" customFormat="1" ht="12.75" customHeight="1">
      <c r="A13" s="600" t="s">
        <v>918</v>
      </c>
      <c r="B13" s="601" t="s">
        <v>1066</v>
      </c>
      <c r="C13" s="602">
        <v>267</v>
      </c>
      <c r="D13" s="602">
        <v>95</v>
      </c>
      <c r="E13" s="602"/>
      <c r="F13" s="602">
        <v>-164</v>
      </c>
      <c r="G13" s="602">
        <v>5630</v>
      </c>
      <c r="H13" s="602">
        <f t="shared" si="0"/>
        <v>5561</v>
      </c>
      <c r="I13" s="602">
        <f t="shared" si="1"/>
        <v>5828</v>
      </c>
    </row>
    <row r="14" spans="1:9" s="603" customFormat="1" ht="24" customHeight="1">
      <c r="A14" s="600" t="s">
        <v>921</v>
      </c>
      <c r="B14" s="601" t="s">
        <v>1068</v>
      </c>
      <c r="C14" s="602">
        <v>227</v>
      </c>
      <c r="D14" s="602">
        <v>216</v>
      </c>
      <c r="E14" s="602"/>
      <c r="F14" s="602"/>
      <c r="G14" s="602">
        <v>4234</v>
      </c>
      <c r="H14" s="602">
        <f t="shared" si="0"/>
        <v>4450</v>
      </c>
      <c r="I14" s="602">
        <f t="shared" si="1"/>
        <v>4677</v>
      </c>
    </row>
    <row r="15" spans="1:9" s="603" customFormat="1" ht="12.75" customHeight="1">
      <c r="A15" s="600" t="s">
        <v>924</v>
      </c>
      <c r="B15" s="601" t="s">
        <v>1070</v>
      </c>
      <c r="C15" s="602">
        <v>14804</v>
      </c>
      <c r="D15" s="602">
        <v>1327</v>
      </c>
      <c r="E15" s="602"/>
      <c r="F15" s="602">
        <v>-1738</v>
      </c>
      <c r="G15" s="602">
        <v>2842</v>
      </c>
      <c r="H15" s="602">
        <f t="shared" si="0"/>
        <v>2431</v>
      </c>
      <c r="I15" s="602">
        <f t="shared" si="1"/>
        <v>17235</v>
      </c>
    </row>
    <row r="16" spans="1:9" s="603" customFormat="1" ht="12.75" customHeight="1">
      <c r="A16" s="600" t="s">
        <v>927</v>
      </c>
      <c r="B16" s="601" t="s">
        <v>1011</v>
      </c>
      <c r="C16" s="602">
        <v>354</v>
      </c>
      <c r="D16" s="602">
        <v>50</v>
      </c>
      <c r="E16" s="602"/>
      <c r="F16" s="602"/>
      <c r="G16" s="602">
        <v>5185</v>
      </c>
      <c r="H16" s="602">
        <f t="shared" si="0"/>
        <v>5235</v>
      </c>
      <c r="I16" s="602">
        <f t="shared" si="1"/>
        <v>5589</v>
      </c>
    </row>
    <row r="17" spans="1:9" s="603" customFormat="1" ht="12.75" customHeight="1">
      <c r="A17" s="600" t="s">
        <v>930</v>
      </c>
      <c r="B17" s="601" t="s">
        <v>1013</v>
      </c>
      <c r="C17" s="602">
        <v>130</v>
      </c>
      <c r="D17" s="602">
        <v>667</v>
      </c>
      <c r="E17" s="602"/>
      <c r="F17" s="602"/>
      <c r="G17" s="602">
        <v>4164</v>
      </c>
      <c r="H17" s="602">
        <f t="shared" si="0"/>
        <v>4831</v>
      </c>
      <c r="I17" s="602">
        <f t="shared" si="1"/>
        <v>4961</v>
      </c>
    </row>
    <row r="18" spans="1:9" s="603" customFormat="1" ht="12.75" customHeight="1">
      <c r="A18" s="600" t="s">
        <v>933</v>
      </c>
      <c r="B18" s="601" t="s">
        <v>1015</v>
      </c>
      <c r="C18" s="602"/>
      <c r="D18" s="602">
        <v>198</v>
      </c>
      <c r="E18" s="602"/>
      <c r="F18" s="602"/>
      <c r="G18" s="602">
        <v>1210</v>
      </c>
      <c r="H18" s="602">
        <f t="shared" si="0"/>
        <v>1408</v>
      </c>
      <c r="I18" s="602">
        <f t="shared" si="1"/>
        <v>1408</v>
      </c>
    </row>
    <row r="19" spans="1:9" s="603" customFormat="1" ht="12.75" customHeight="1">
      <c r="A19" s="600" t="s">
        <v>936</v>
      </c>
      <c r="B19" s="601" t="s">
        <v>1017</v>
      </c>
      <c r="C19" s="602"/>
      <c r="D19" s="602"/>
      <c r="E19" s="602"/>
      <c r="F19" s="602"/>
      <c r="G19" s="602">
        <v>465</v>
      </c>
      <c r="H19" s="602">
        <f t="shared" si="0"/>
        <v>465</v>
      </c>
      <c r="I19" s="602">
        <f t="shared" si="1"/>
        <v>465</v>
      </c>
    </row>
    <row r="20" spans="1:9" s="603" customFormat="1" ht="12.75" customHeight="1">
      <c r="A20" s="600" t="s">
        <v>962</v>
      </c>
      <c r="B20" s="601" t="s">
        <v>1019</v>
      </c>
      <c r="C20" s="602">
        <v>50</v>
      </c>
      <c r="D20" s="602">
        <v>588</v>
      </c>
      <c r="E20" s="602">
        <v>-1500</v>
      </c>
      <c r="F20" s="602"/>
      <c r="G20" s="602">
        <v>2343</v>
      </c>
      <c r="H20" s="602">
        <f t="shared" si="0"/>
        <v>1431</v>
      </c>
      <c r="I20" s="602">
        <f t="shared" si="1"/>
        <v>1481</v>
      </c>
    </row>
    <row r="21" spans="1:9" s="603" customFormat="1" ht="12.75" customHeight="1">
      <c r="A21" s="600" t="s">
        <v>965</v>
      </c>
      <c r="B21" s="601" t="s">
        <v>1021</v>
      </c>
      <c r="C21" s="602">
        <v>156</v>
      </c>
      <c r="D21" s="602">
        <v>1624</v>
      </c>
      <c r="E21" s="602"/>
      <c r="F21" s="602"/>
      <c r="G21" s="602">
        <v>5666</v>
      </c>
      <c r="H21" s="602">
        <f t="shared" si="0"/>
        <v>7290</v>
      </c>
      <c r="I21" s="602">
        <f t="shared" si="1"/>
        <v>7446</v>
      </c>
    </row>
    <row r="22" spans="1:9" s="603" customFormat="1" ht="12.75" customHeight="1">
      <c r="A22" s="600" t="s">
        <v>968</v>
      </c>
      <c r="B22" s="601" t="s">
        <v>1023</v>
      </c>
      <c r="C22" s="602">
        <v>10</v>
      </c>
      <c r="D22" s="602">
        <v>348</v>
      </c>
      <c r="E22" s="602">
        <v>-375</v>
      </c>
      <c r="F22" s="602"/>
      <c r="G22" s="602">
        <v>1205</v>
      </c>
      <c r="H22" s="602">
        <f t="shared" si="0"/>
        <v>1178</v>
      </c>
      <c r="I22" s="602">
        <f t="shared" si="1"/>
        <v>1188</v>
      </c>
    </row>
    <row r="23" spans="1:9" s="603" customFormat="1" ht="12.75" customHeight="1">
      <c r="A23" s="600" t="s">
        <v>971</v>
      </c>
      <c r="B23" s="601" t="s">
        <v>364</v>
      </c>
      <c r="C23" s="602">
        <v>1157</v>
      </c>
      <c r="D23" s="602">
        <v>8087</v>
      </c>
      <c r="E23" s="602"/>
      <c r="F23" s="602">
        <v>-1341</v>
      </c>
      <c r="G23" s="602">
        <v>11485</v>
      </c>
      <c r="H23" s="602">
        <f t="shared" si="0"/>
        <v>18231</v>
      </c>
      <c r="I23" s="602">
        <f t="shared" si="1"/>
        <v>19388</v>
      </c>
    </row>
    <row r="24" spans="1:9" s="603" customFormat="1" ht="12.75" customHeight="1">
      <c r="A24" s="600" t="s">
        <v>974</v>
      </c>
      <c r="B24" s="601" t="s">
        <v>1158</v>
      </c>
      <c r="C24" s="602">
        <v>1114</v>
      </c>
      <c r="D24" s="602">
        <v>645</v>
      </c>
      <c r="E24" s="602"/>
      <c r="F24" s="602"/>
      <c r="G24" s="602">
        <v>1004</v>
      </c>
      <c r="H24" s="602">
        <f t="shared" si="0"/>
        <v>1649</v>
      </c>
      <c r="I24" s="602">
        <f t="shared" si="1"/>
        <v>2763</v>
      </c>
    </row>
    <row r="25" spans="1:9" s="603" customFormat="1" ht="12.75" customHeight="1">
      <c r="A25" s="600" t="s">
        <v>977</v>
      </c>
      <c r="B25" s="601" t="s">
        <v>1160</v>
      </c>
      <c r="C25" s="602">
        <v>7431</v>
      </c>
      <c r="D25" s="602">
        <v>842</v>
      </c>
      <c r="E25" s="602"/>
      <c r="F25" s="602"/>
      <c r="G25" s="602">
        <v>3000</v>
      </c>
      <c r="H25" s="602">
        <f t="shared" si="0"/>
        <v>3842</v>
      </c>
      <c r="I25" s="602">
        <f t="shared" si="1"/>
        <v>11273</v>
      </c>
    </row>
    <row r="26" spans="1:9" s="603" customFormat="1" ht="12.75" customHeight="1">
      <c r="A26" s="600" t="s">
        <v>980</v>
      </c>
      <c r="B26" s="601" t="s">
        <v>944</v>
      </c>
      <c r="C26" s="602">
        <v>53567</v>
      </c>
      <c r="D26" s="602">
        <v>850</v>
      </c>
      <c r="E26" s="602"/>
      <c r="F26" s="602"/>
      <c r="G26" s="602">
        <v>5338</v>
      </c>
      <c r="H26" s="602">
        <f t="shared" si="0"/>
        <v>6188</v>
      </c>
      <c r="I26" s="602">
        <f t="shared" si="1"/>
        <v>59755</v>
      </c>
    </row>
    <row r="27" spans="1:9" s="603" customFormat="1" ht="12.75" customHeight="1">
      <c r="A27" s="600" t="s">
        <v>982</v>
      </c>
      <c r="B27" s="601" t="s">
        <v>946</v>
      </c>
      <c r="C27" s="602">
        <v>61</v>
      </c>
      <c r="D27" s="602">
        <v>-615</v>
      </c>
      <c r="E27" s="602"/>
      <c r="F27" s="602"/>
      <c r="G27" s="602">
        <v>1131</v>
      </c>
      <c r="H27" s="602">
        <f t="shared" si="0"/>
        <v>516</v>
      </c>
      <c r="I27" s="602">
        <f t="shared" si="1"/>
        <v>577</v>
      </c>
    </row>
    <row r="28" spans="1:9" s="603" customFormat="1" ht="12.75" customHeight="1">
      <c r="A28" s="600" t="s">
        <v>985</v>
      </c>
      <c r="B28" s="601" t="s">
        <v>1310</v>
      </c>
      <c r="C28" s="602">
        <v>395</v>
      </c>
      <c r="D28" s="602">
        <v>1631</v>
      </c>
      <c r="E28" s="602"/>
      <c r="F28" s="602"/>
      <c r="G28" s="602">
        <v>8256</v>
      </c>
      <c r="H28" s="602">
        <f t="shared" si="0"/>
        <v>9887</v>
      </c>
      <c r="I28" s="602">
        <f t="shared" si="1"/>
        <v>10282</v>
      </c>
    </row>
    <row r="29" spans="1:9" s="603" customFormat="1" ht="12.75" customHeight="1">
      <c r="A29" s="600" t="s">
        <v>988</v>
      </c>
      <c r="B29" s="601" t="s">
        <v>1267</v>
      </c>
      <c r="C29" s="602">
        <v>2072</v>
      </c>
      <c r="D29" s="602">
        <v>119</v>
      </c>
      <c r="E29" s="602">
        <v>-300</v>
      </c>
      <c r="F29" s="602">
        <v>-1189</v>
      </c>
      <c r="G29" s="602"/>
      <c r="H29" s="602">
        <f t="shared" si="0"/>
        <v>-1370</v>
      </c>
      <c r="I29" s="602">
        <f t="shared" si="1"/>
        <v>702</v>
      </c>
    </row>
    <row r="30" spans="1:9" s="603" customFormat="1" ht="12.75" customHeight="1">
      <c r="A30" s="600" t="s">
        <v>990</v>
      </c>
      <c r="B30" s="601" t="s">
        <v>1377</v>
      </c>
      <c r="C30" s="602">
        <v>307</v>
      </c>
      <c r="D30" s="602">
        <v>113</v>
      </c>
      <c r="E30" s="602">
        <v>-420</v>
      </c>
      <c r="F30" s="602"/>
      <c r="G30" s="602"/>
      <c r="H30" s="602">
        <f t="shared" si="0"/>
        <v>-307</v>
      </c>
      <c r="I30" s="602">
        <v>0</v>
      </c>
    </row>
    <row r="31" spans="1:9" s="603" customFormat="1" ht="12.75" customHeight="1">
      <c r="A31" s="600" t="s">
        <v>992</v>
      </c>
      <c r="B31" s="601" t="s">
        <v>365</v>
      </c>
      <c r="C31" s="602">
        <v>64449</v>
      </c>
      <c r="D31" s="602">
        <v>1850</v>
      </c>
      <c r="E31" s="602"/>
      <c r="F31" s="602"/>
      <c r="G31" s="602"/>
      <c r="H31" s="602">
        <f t="shared" si="0"/>
        <v>1850</v>
      </c>
      <c r="I31" s="602">
        <f>SUM(C31:G31)</f>
        <v>66299</v>
      </c>
    </row>
    <row r="32" spans="1:9" ht="5.25" customHeight="1">
      <c r="A32" s="600"/>
      <c r="B32" s="603"/>
      <c r="C32" s="605"/>
      <c r="D32" s="605"/>
      <c r="E32" s="605"/>
      <c r="F32" s="605"/>
      <c r="G32" s="605"/>
      <c r="H32" s="605"/>
      <c r="I32" s="605"/>
    </row>
    <row r="33" spans="1:9" ht="12.75" customHeight="1">
      <c r="A33" s="606"/>
      <c r="B33" s="607" t="s">
        <v>766</v>
      </c>
      <c r="C33" s="608">
        <f>SUM(C9:C31)</f>
        <v>163787</v>
      </c>
      <c r="D33" s="608">
        <f>SUM(D9:D32)</f>
        <v>23021</v>
      </c>
      <c r="E33" s="608">
        <f>SUM(E9:E31)</f>
        <v>-2595</v>
      </c>
      <c r="F33" s="608">
        <f>SUM(F9:F31)</f>
        <v>-7093</v>
      </c>
      <c r="G33" s="608">
        <f>SUM(G9:G31)</f>
        <v>71088</v>
      </c>
      <c r="H33" s="608">
        <f>SUM(H9:H32)</f>
        <v>84421</v>
      </c>
      <c r="I33" s="609">
        <f>SUM(C33:G33)</f>
        <v>248208</v>
      </c>
    </row>
    <row r="34" ht="5.25" customHeight="1"/>
    <row r="35" spans="1:9" s="603" customFormat="1" ht="11.25" customHeight="1">
      <c r="A35" s="600"/>
      <c r="B35" s="603" t="s">
        <v>767</v>
      </c>
      <c r="C35" s="610">
        <v>2222674</v>
      </c>
      <c r="D35" s="610">
        <v>-110442</v>
      </c>
      <c r="E35" s="610">
        <v>-377546</v>
      </c>
      <c r="F35" s="610"/>
      <c r="G35" s="610">
        <v>-37908</v>
      </c>
      <c r="H35" s="602">
        <f>SUM(D35:G35)</f>
        <v>-525896</v>
      </c>
      <c r="I35" s="602">
        <f>SUM(C35:G35)</f>
        <v>1696778</v>
      </c>
    </row>
    <row r="36" ht="4.5" customHeight="1" thickBot="1"/>
    <row r="37" spans="1:9" ht="15.75" customHeight="1" thickBot="1">
      <c r="A37" s="611"/>
      <c r="B37" s="612" t="s">
        <v>768</v>
      </c>
      <c r="C37" s="613">
        <f aca="true" t="shared" si="2" ref="C37:H37">SUM(C33:C36)</f>
        <v>2386461</v>
      </c>
      <c r="D37" s="613">
        <f t="shared" si="2"/>
        <v>-87421</v>
      </c>
      <c r="E37" s="613">
        <f t="shared" si="2"/>
        <v>-380141</v>
      </c>
      <c r="F37" s="613">
        <f t="shared" si="2"/>
        <v>-7093</v>
      </c>
      <c r="G37" s="613">
        <f t="shared" si="2"/>
        <v>33180</v>
      </c>
      <c r="H37" s="613">
        <f t="shared" si="2"/>
        <v>-441475</v>
      </c>
      <c r="I37" s="613">
        <f>SUM(C37:G37)</f>
        <v>1944986</v>
      </c>
    </row>
    <row r="38" ht="13.5" customHeight="1"/>
    <row r="39" ht="13.5" customHeight="1">
      <c r="A39" s="578"/>
    </row>
    <row r="40" ht="13.5" customHeight="1">
      <c r="A40" s="578"/>
    </row>
  </sheetData>
  <mergeCells count="6">
    <mergeCell ref="H1:I1"/>
    <mergeCell ref="I6:I7"/>
    <mergeCell ref="A6:A7"/>
    <mergeCell ref="B6:B7"/>
    <mergeCell ref="C6:C7"/>
    <mergeCell ref="D6:H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9"/>
  </sheetPr>
  <dimension ref="A1:GB127"/>
  <sheetViews>
    <sheetView showGridLines="0" tabSelected="1" zoomScale="75" zoomScaleNormal="75" workbookViewId="0" topLeftCell="A25">
      <selection activeCell="B26" sqref="B26"/>
    </sheetView>
  </sheetViews>
  <sheetFormatPr defaultColWidth="9.33203125" defaultRowHeight="12.75"/>
  <cols>
    <col min="1" max="1" width="7.5" style="455" customWidth="1"/>
    <col min="2" max="2" width="57.83203125" style="455" customWidth="1"/>
    <col min="3" max="3" width="11" style="455" customWidth="1"/>
    <col min="4" max="6" width="11.5" style="455" customWidth="1"/>
    <col min="7" max="7" width="11.33203125" style="455" customWidth="1"/>
    <col min="8" max="8" width="14.16015625" style="455" customWidth="1"/>
    <col min="9" max="16384" width="10.83203125" style="455" customWidth="1"/>
  </cols>
  <sheetData>
    <row r="1" spans="1:184" ht="15.75" customHeight="1">
      <c r="A1" s="455" t="s">
        <v>894</v>
      </c>
      <c r="H1" s="456" t="s">
        <v>769</v>
      </c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506"/>
      <c r="BB1" s="506"/>
      <c r="BC1" s="506"/>
      <c r="BD1" s="506"/>
      <c r="BE1" s="506"/>
      <c r="BF1" s="506"/>
      <c r="BG1" s="506"/>
      <c r="BH1" s="506"/>
      <c r="BI1" s="506"/>
      <c r="BJ1" s="506"/>
      <c r="BK1" s="506"/>
      <c r="BL1" s="506"/>
      <c r="BM1" s="506"/>
      <c r="BN1" s="506"/>
      <c r="BO1" s="506"/>
      <c r="BP1" s="506"/>
      <c r="BQ1" s="506"/>
      <c r="BR1" s="506"/>
      <c r="BS1" s="506"/>
      <c r="BT1" s="506"/>
      <c r="BU1" s="506"/>
      <c r="BV1" s="506"/>
      <c r="BW1" s="506"/>
      <c r="BX1" s="506"/>
      <c r="BY1" s="506"/>
      <c r="BZ1" s="506"/>
      <c r="CA1" s="506"/>
      <c r="CB1" s="506"/>
      <c r="CC1" s="506"/>
      <c r="CD1" s="506"/>
      <c r="CE1" s="506"/>
      <c r="CF1" s="506"/>
      <c r="CG1" s="506"/>
      <c r="CH1" s="506"/>
      <c r="CI1" s="506"/>
      <c r="CJ1" s="506"/>
      <c r="CK1" s="506"/>
      <c r="CL1" s="506"/>
      <c r="CM1" s="506"/>
      <c r="CN1" s="506"/>
      <c r="CO1" s="506"/>
      <c r="CP1" s="506"/>
      <c r="CQ1" s="506"/>
      <c r="CR1" s="506"/>
      <c r="CS1" s="506"/>
      <c r="CT1" s="506"/>
      <c r="CU1" s="506"/>
      <c r="CV1" s="506"/>
      <c r="CW1" s="506"/>
      <c r="CX1" s="506"/>
      <c r="CY1" s="506"/>
      <c r="CZ1" s="506"/>
      <c r="DA1" s="506"/>
      <c r="DB1" s="506"/>
      <c r="DC1" s="506"/>
      <c r="DD1" s="506"/>
      <c r="DE1" s="506"/>
      <c r="DF1" s="506"/>
      <c r="DG1" s="506"/>
      <c r="DH1" s="506"/>
      <c r="DI1" s="506"/>
      <c r="DJ1" s="506"/>
      <c r="DK1" s="506"/>
      <c r="DL1" s="506"/>
      <c r="DM1" s="506"/>
      <c r="DN1" s="506"/>
      <c r="DO1" s="506"/>
      <c r="DP1" s="506"/>
      <c r="DQ1" s="506"/>
      <c r="DR1" s="506"/>
      <c r="DS1" s="506"/>
      <c r="DT1" s="506"/>
      <c r="DU1" s="506"/>
      <c r="DV1" s="506"/>
      <c r="DW1" s="506"/>
      <c r="DX1" s="506"/>
      <c r="DY1" s="506"/>
      <c r="DZ1" s="506"/>
      <c r="EA1" s="506"/>
      <c r="EB1" s="506"/>
      <c r="EC1" s="506"/>
      <c r="ED1" s="506"/>
      <c r="EE1" s="506"/>
      <c r="EF1" s="506"/>
      <c r="EG1" s="506"/>
      <c r="EH1" s="506"/>
      <c r="EI1" s="506"/>
      <c r="EJ1" s="506"/>
      <c r="EK1" s="506"/>
      <c r="EL1" s="506"/>
      <c r="EM1" s="506"/>
      <c r="EN1" s="506"/>
      <c r="EO1" s="506"/>
      <c r="EP1" s="506"/>
      <c r="EQ1" s="506"/>
      <c r="ER1" s="506"/>
      <c r="ES1" s="506"/>
      <c r="ET1" s="506"/>
      <c r="EU1" s="506"/>
      <c r="EV1" s="506"/>
      <c r="EW1" s="506"/>
      <c r="EX1" s="506"/>
      <c r="EY1" s="506"/>
      <c r="EZ1" s="506"/>
      <c r="FA1" s="506"/>
      <c r="FB1" s="506"/>
      <c r="FC1" s="506"/>
      <c r="FD1" s="506"/>
      <c r="FE1" s="506"/>
      <c r="FF1" s="506"/>
      <c r="FG1" s="506"/>
      <c r="FH1" s="506"/>
      <c r="FI1" s="506"/>
      <c r="FJ1" s="506"/>
      <c r="FK1" s="506"/>
      <c r="FL1" s="506"/>
      <c r="FM1" s="506"/>
      <c r="FN1" s="506"/>
      <c r="FO1" s="506"/>
      <c r="FP1" s="506"/>
      <c r="FQ1" s="506"/>
      <c r="FR1" s="506"/>
      <c r="FS1" s="506"/>
      <c r="FT1" s="506"/>
      <c r="FU1" s="506"/>
      <c r="FV1" s="506"/>
      <c r="FW1" s="506"/>
      <c r="FX1" s="506"/>
      <c r="FY1" s="506"/>
      <c r="FZ1" s="506"/>
      <c r="GA1" s="506"/>
      <c r="GB1" s="506"/>
    </row>
    <row r="2" spans="9:184" ht="26.25" customHeight="1"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  <c r="AL2" s="506"/>
      <c r="AM2" s="506"/>
      <c r="AN2" s="506"/>
      <c r="AO2" s="506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  <c r="BA2" s="506"/>
      <c r="BB2" s="506"/>
      <c r="BC2" s="506"/>
      <c r="BD2" s="506"/>
      <c r="BE2" s="506"/>
      <c r="BF2" s="506"/>
      <c r="BG2" s="506"/>
      <c r="BH2" s="506"/>
      <c r="BI2" s="506"/>
      <c r="BJ2" s="506"/>
      <c r="BK2" s="506"/>
      <c r="BL2" s="506"/>
      <c r="BM2" s="506"/>
      <c r="BN2" s="506"/>
      <c r="BO2" s="506"/>
      <c r="BP2" s="506"/>
      <c r="BQ2" s="506"/>
      <c r="BR2" s="506"/>
      <c r="BS2" s="506"/>
      <c r="BT2" s="506"/>
      <c r="BU2" s="506"/>
      <c r="BV2" s="506"/>
      <c r="BW2" s="506"/>
      <c r="BX2" s="506"/>
      <c r="BY2" s="506"/>
      <c r="BZ2" s="506"/>
      <c r="CA2" s="506"/>
      <c r="CB2" s="506"/>
      <c r="CC2" s="506"/>
      <c r="CD2" s="506"/>
      <c r="CE2" s="506"/>
      <c r="CF2" s="506"/>
      <c r="CG2" s="506"/>
      <c r="CH2" s="506"/>
      <c r="CI2" s="506"/>
      <c r="CJ2" s="506"/>
      <c r="CK2" s="506"/>
      <c r="CL2" s="506"/>
      <c r="CM2" s="506"/>
      <c r="CN2" s="506"/>
      <c r="CO2" s="506"/>
      <c r="CP2" s="506"/>
      <c r="CQ2" s="506"/>
      <c r="CR2" s="506"/>
      <c r="CS2" s="506"/>
      <c r="CT2" s="506"/>
      <c r="CU2" s="506"/>
      <c r="CV2" s="506"/>
      <c r="CW2" s="506"/>
      <c r="CX2" s="506"/>
      <c r="CY2" s="506"/>
      <c r="CZ2" s="506"/>
      <c r="DA2" s="506"/>
      <c r="DB2" s="506"/>
      <c r="DC2" s="506"/>
      <c r="DD2" s="506"/>
      <c r="DE2" s="506"/>
      <c r="DF2" s="506"/>
      <c r="DG2" s="506"/>
      <c r="DH2" s="506"/>
      <c r="DI2" s="506"/>
      <c r="DJ2" s="506"/>
      <c r="DK2" s="506"/>
      <c r="DL2" s="506"/>
      <c r="DM2" s="506"/>
      <c r="DN2" s="506"/>
      <c r="DO2" s="506"/>
      <c r="DP2" s="506"/>
      <c r="DQ2" s="506"/>
      <c r="DR2" s="506"/>
      <c r="DS2" s="506"/>
      <c r="DT2" s="506"/>
      <c r="DU2" s="506"/>
      <c r="DV2" s="506"/>
      <c r="DW2" s="506"/>
      <c r="DX2" s="506"/>
      <c r="DY2" s="506"/>
      <c r="DZ2" s="506"/>
      <c r="EA2" s="506"/>
      <c r="EB2" s="506"/>
      <c r="EC2" s="506"/>
      <c r="ED2" s="506"/>
      <c r="EE2" s="506"/>
      <c r="EF2" s="506"/>
      <c r="EG2" s="506"/>
      <c r="EH2" s="506"/>
      <c r="EI2" s="506"/>
      <c r="EJ2" s="506"/>
      <c r="EK2" s="506"/>
      <c r="EL2" s="506"/>
      <c r="EM2" s="506"/>
      <c r="EN2" s="506"/>
      <c r="EO2" s="506"/>
      <c r="EP2" s="506"/>
      <c r="EQ2" s="506"/>
      <c r="ER2" s="506"/>
      <c r="ES2" s="506"/>
      <c r="ET2" s="506"/>
      <c r="EU2" s="506"/>
      <c r="EV2" s="506"/>
      <c r="EW2" s="506"/>
      <c r="EX2" s="506"/>
      <c r="EY2" s="506"/>
      <c r="EZ2" s="506"/>
      <c r="FA2" s="506"/>
      <c r="FB2" s="506"/>
      <c r="FC2" s="506"/>
      <c r="FD2" s="506"/>
      <c r="FE2" s="506"/>
      <c r="FF2" s="506"/>
      <c r="FG2" s="506"/>
      <c r="FH2" s="506"/>
      <c r="FI2" s="506"/>
      <c r="FJ2" s="506"/>
      <c r="FK2" s="506"/>
      <c r="FL2" s="506"/>
      <c r="FM2" s="506"/>
      <c r="FN2" s="506"/>
      <c r="FO2" s="506"/>
      <c r="FP2" s="506"/>
      <c r="FQ2" s="506"/>
      <c r="FR2" s="506"/>
      <c r="FS2" s="506"/>
      <c r="FT2" s="506"/>
      <c r="FU2" s="506"/>
      <c r="FV2" s="506"/>
      <c r="FW2" s="506"/>
      <c r="FX2" s="506"/>
      <c r="FY2" s="506"/>
      <c r="FZ2" s="506"/>
      <c r="GA2" s="506"/>
      <c r="GB2" s="506"/>
    </row>
    <row r="3" spans="2:184" ht="21.75" customHeight="1">
      <c r="B3" s="614" t="s">
        <v>770</v>
      </c>
      <c r="C3" s="614"/>
      <c r="D3" s="614"/>
      <c r="E3" s="614"/>
      <c r="F3" s="614"/>
      <c r="G3" s="614"/>
      <c r="H3" s="614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  <c r="BA3" s="506"/>
      <c r="BB3" s="506"/>
      <c r="BC3" s="506"/>
      <c r="BD3" s="506"/>
      <c r="BE3" s="506"/>
      <c r="BF3" s="506"/>
      <c r="BG3" s="506"/>
      <c r="BH3" s="506"/>
      <c r="BI3" s="506"/>
      <c r="BJ3" s="506"/>
      <c r="BK3" s="506"/>
      <c r="BL3" s="506"/>
      <c r="BM3" s="506"/>
      <c r="BN3" s="506"/>
      <c r="BO3" s="506"/>
      <c r="BP3" s="506"/>
      <c r="BQ3" s="506"/>
      <c r="BR3" s="506"/>
      <c r="BS3" s="506"/>
      <c r="BT3" s="506"/>
      <c r="BU3" s="506"/>
      <c r="BV3" s="506"/>
      <c r="BW3" s="506"/>
      <c r="BX3" s="506"/>
      <c r="BY3" s="506"/>
      <c r="BZ3" s="506"/>
      <c r="CA3" s="506"/>
      <c r="CB3" s="506"/>
      <c r="CC3" s="506"/>
      <c r="CD3" s="506"/>
      <c r="CE3" s="506"/>
      <c r="CF3" s="506"/>
      <c r="CG3" s="506"/>
      <c r="CH3" s="506"/>
      <c r="CI3" s="506"/>
      <c r="CJ3" s="506"/>
      <c r="CK3" s="506"/>
      <c r="CL3" s="506"/>
      <c r="CM3" s="506"/>
      <c r="CN3" s="506"/>
      <c r="CO3" s="506"/>
      <c r="CP3" s="506"/>
      <c r="CQ3" s="506"/>
      <c r="CR3" s="506"/>
      <c r="CS3" s="506"/>
      <c r="CT3" s="506"/>
      <c r="CU3" s="506"/>
      <c r="CV3" s="506"/>
      <c r="CW3" s="506"/>
      <c r="CX3" s="506"/>
      <c r="CY3" s="506"/>
      <c r="CZ3" s="506"/>
      <c r="DA3" s="506"/>
      <c r="DB3" s="506"/>
      <c r="DC3" s="506"/>
      <c r="DD3" s="506"/>
      <c r="DE3" s="506"/>
      <c r="DF3" s="506"/>
      <c r="DG3" s="506"/>
      <c r="DH3" s="506"/>
      <c r="DI3" s="506"/>
      <c r="DJ3" s="506"/>
      <c r="DK3" s="506"/>
      <c r="DL3" s="506"/>
      <c r="DM3" s="506"/>
      <c r="DN3" s="506"/>
      <c r="DO3" s="506"/>
      <c r="DP3" s="506"/>
      <c r="DQ3" s="506"/>
      <c r="DR3" s="506"/>
      <c r="DS3" s="506"/>
      <c r="DT3" s="506"/>
      <c r="DU3" s="506"/>
      <c r="DV3" s="506"/>
      <c r="DW3" s="506"/>
      <c r="DX3" s="506"/>
      <c r="DY3" s="506"/>
      <c r="DZ3" s="506"/>
      <c r="EA3" s="506"/>
      <c r="EB3" s="506"/>
      <c r="EC3" s="506"/>
      <c r="ED3" s="506"/>
      <c r="EE3" s="506"/>
      <c r="EF3" s="506"/>
      <c r="EG3" s="506"/>
      <c r="EH3" s="506"/>
      <c r="EI3" s="506"/>
      <c r="EJ3" s="506"/>
      <c r="EK3" s="506"/>
      <c r="EL3" s="506"/>
      <c r="EM3" s="506"/>
      <c r="EN3" s="506"/>
      <c r="EO3" s="506"/>
      <c r="EP3" s="506"/>
      <c r="EQ3" s="506"/>
      <c r="ER3" s="506"/>
      <c r="ES3" s="506"/>
      <c r="ET3" s="506"/>
      <c r="EU3" s="506"/>
      <c r="EV3" s="506"/>
      <c r="EW3" s="506"/>
      <c r="EX3" s="506"/>
      <c r="EY3" s="506"/>
      <c r="EZ3" s="506"/>
      <c r="FA3" s="506"/>
      <c r="FB3" s="506"/>
      <c r="FC3" s="506"/>
      <c r="FD3" s="506"/>
      <c r="FE3" s="506"/>
      <c r="FF3" s="506"/>
      <c r="FG3" s="506"/>
      <c r="FH3" s="506"/>
      <c r="FI3" s="506"/>
      <c r="FJ3" s="506"/>
      <c r="FK3" s="506"/>
      <c r="FL3" s="506"/>
      <c r="FM3" s="506"/>
      <c r="FN3" s="506"/>
      <c r="FO3" s="506"/>
      <c r="FP3" s="506"/>
      <c r="FQ3" s="506"/>
      <c r="FR3" s="506"/>
      <c r="FS3" s="506"/>
      <c r="FT3" s="506"/>
      <c r="FU3" s="506"/>
      <c r="FV3" s="506"/>
      <c r="FW3" s="506"/>
      <c r="FX3" s="506"/>
      <c r="FY3" s="506"/>
      <c r="FZ3" s="506"/>
      <c r="GA3" s="506"/>
      <c r="GB3" s="506"/>
    </row>
    <row r="4" spans="8:184" ht="17.25" customHeight="1" thickBot="1">
      <c r="H4" s="456" t="s">
        <v>814</v>
      </c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506"/>
      <c r="W4" s="506"/>
      <c r="X4" s="506"/>
      <c r="Y4" s="506"/>
      <c r="Z4" s="506"/>
      <c r="AA4" s="506"/>
      <c r="AB4" s="506"/>
      <c r="AC4" s="506"/>
      <c r="AD4" s="506"/>
      <c r="AE4" s="506"/>
      <c r="AF4" s="506"/>
      <c r="AG4" s="506"/>
      <c r="AH4" s="506"/>
      <c r="AI4" s="506"/>
      <c r="AJ4" s="506"/>
      <c r="AK4" s="506"/>
      <c r="AL4" s="506"/>
      <c r="AM4" s="506"/>
      <c r="AN4" s="506"/>
      <c r="AO4" s="506"/>
      <c r="AP4" s="506"/>
      <c r="AQ4" s="506"/>
      <c r="AR4" s="506"/>
      <c r="AS4" s="506"/>
      <c r="AT4" s="506"/>
      <c r="AU4" s="506"/>
      <c r="AV4" s="506"/>
      <c r="AW4" s="506"/>
      <c r="AX4" s="506"/>
      <c r="AY4" s="506"/>
      <c r="AZ4" s="506"/>
      <c r="BA4" s="506"/>
      <c r="BB4" s="506"/>
      <c r="BC4" s="506"/>
      <c r="BD4" s="506"/>
      <c r="BE4" s="506"/>
      <c r="BF4" s="506"/>
      <c r="BG4" s="506"/>
      <c r="BH4" s="506"/>
      <c r="BI4" s="506"/>
      <c r="BJ4" s="506"/>
      <c r="BK4" s="506"/>
      <c r="BL4" s="506"/>
      <c r="BM4" s="506"/>
      <c r="BN4" s="506"/>
      <c r="BO4" s="506"/>
      <c r="BP4" s="506"/>
      <c r="BQ4" s="506"/>
      <c r="BR4" s="506"/>
      <c r="BS4" s="506"/>
      <c r="BT4" s="506"/>
      <c r="BU4" s="506"/>
      <c r="BV4" s="506"/>
      <c r="BW4" s="506"/>
      <c r="BX4" s="506"/>
      <c r="BY4" s="506"/>
      <c r="BZ4" s="506"/>
      <c r="CA4" s="506"/>
      <c r="CB4" s="506"/>
      <c r="CC4" s="506"/>
      <c r="CD4" s="506"/>
      <c r="CE4" s="506"/>
      <c r="CF4" s="506"/>
      <c r="CG4" s="506"/>
      <c r="CH4" s="506"/>
      <c r="CI4" s="506"/>
      <c r="CJ4" s="506"/>
      <c r="CK4" s="506"/>
      <c r="CL4" s="506"/>
      <c r="CM4" s="506"/>
      <c r="CN4" s="506"/>
      <c r="CO4" s="506"/>
      <c r="CP4" s="506"/>
      <c r="CQ4" s="506"/>
      <c r="CR4" s="506"/>
      <c r="CS4" s="506"/>
      <c r="CT4" s="506"/>
      <c r="CU4" s="506"/>
      <c r="CV4" s="506"/>
      <c r="CW4" s="506"/>
      <c r="CX4" s="506"/>
      <c r="CY4" s="506"/>
      <c r="CZ4" s="506"/>
      <c r="DA4" s="506"/>
      <c r="DB4" s="506"/>
      <c r="DC4" s="506"/>
      <c r="DD4" s="506"/>
      <c r="DE4" s="506"/>
      <c r="DF4" s="506"/>
      <c r="DG4" s="506"/>
      <c r="DH4" s="506"/>
      <c r="DI4" s="506"/>
      <c r="DJ4" s="506"/>
      <c r="DK4" s="506"/>
      <c r="DL4" s="506"/>
      <c r="DM4" s="506"/>
      <c r="DN4" s="506"/>
      <c r="DO4" s="506"/>
      <c r="DP4" s="506"/>
      <c r="DQ4" s="506"/>
      <c r="DR4" s="506"/>
      <c r="DS4" s="506"/>
      <c r="DT4" s="506"/>
      <c r="DU4" s="506"/>
      <c r="DV4" s="506"/>
      <c r="DW4" s="506"/>
      <c r="DX4" s="506"/>
      <c r="DY4" s="506"/>
      <c r="DZ4" s="506"/>
      <c r="EA4" s="506"/>
      <c r="EB4" s="506"/>
      <c r="EC4" s="506"/>
      <c r="ED4" s="506"/>
      <c r="EE4" s="506"/>
      <c r="EF4" s="506"/>
      <c r="EG4" s="506"/>
      <c r="EH4" s="506"/>
      <c r="EI4" s="506"/>
      <c r="EJ4" s="506"/>
      <c r="EK4" s="506"/>
      <c r="EL4" s="506"/>
      <c r="EM4" s="506"/>
      <c r="EN4" s="506"/>
      <c r="EO4" s="506"/>
      <c r="EP4" s="506"/>
      <c r="EQ4" s="506"/>
      <c r="ER4" s="506"/>
      <c r="ES4" s="506"/>
      <c r="ET4" s="506"/>
      <c r="EU4" s="506"/>
      <c r="EV4" s="506"/>
      <c r="EW4" s="506"/>
      <c r="EX4" s="506"/>
      <c r="EY4" s="506"/>
      <c r="EZ4" s="506"/>
      <c r="FA4" s="506"/>
      <c r="FB4" s="506"/>
      <c r="FC4" s="506"/>
      <c r="FD4" s="506"/>
      <c r="FE4" s="506"/>
      <c r="FF4" s="506"/>
      <c r="FG4" s="506"/>
      <c r="FH4" s="506"/>
      <c r="FI4" s="506"/>
      <c r="FJ4" s="506"/>
      <c r="FK4" s="506"/>
      <c r="FL4" s="506"/>
      <c r="FM4" s="506"/>
      <c r="FN4" s="506"/>
      <c r="FO4" s="506"/>
      <c r="FP4" s="506"/>
      <c r="FQ4" s="506"/>
      <c r="FR4" s="506"/>
      <c r="FS4" s="506"/>
      <c r="FT4" s="506"/>
      <c r="FU4" s="506"/>
      <c r="FV4" s="506"/>
      <c r="FW4" s="506"/>
      <c r="FX4" s="506"/>
      <c r="FY4" s="506"/>
      <c r="FZ4" s="506"/>
      <c r="GA4" s="506"/>
      <c r="GB4" s="506"/>
    </row>
    <row r="5" spans="1:184" s="619" customFormat="1" ht="71.25" customHeight="1" thickBot="1">
      <c r="A5" s="615" t="s">
        <v>896</v>
      </c>
      <c r="B5" s="616" t="s">
        <v>888</v>
      </c>
      <c r="C5" s="616" t="s">
        <v>771</v>
      </c>
      <c r="D5" s="616" t="s">
        <v>772</v>
      </c>
      <c r="E5" s="616" t="s">
        <v>773</v>
      </c>
      <c r="F5" s="616" t="s">
        <v>774</v>
      </c>
      <c r="G5" s="616" t="s">
        <v>775</v>
      </c>
      <c r="H5" s="617" t="s">
        <v>776</v>
      </c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  <c r="AT5" s="618"/>
      <c r="AU5" s="618"/>
      <c r="AV5" s="618"/>
      <c r="AW5" s="618"/>
      <c r="AX5" s="618"/>
      <c r="AY5" s="618"/>
      <c r="AZ5" s="618"/>
      <c r="BA5" s="618"/>
      <c r="BB5" s="618"/>
      <c r="BC5" s="618"/>
      <c r="BD5" s="618"/>
      <c r="BE5" s="618"/>
      <c r="BF5" s="618"/>
      <c r="BG5" s="618"/>
      <c r="BH5" s="618"/>
      <c r="BI5" s="618"/>
      <c r="BJ5" s="618"/>
      <c r="BK5" s="618"/>
      <c r="BL5" s="618"/>
      <c r="BM5" s="618"/>
      <c r="BN5" s="618"/>
      <c r="BO5" s="618"/>
      <c r="BP5" s="618"/>
      <c r="BQ5" s="618"/>
      <c r="BR5" s="618"/>
      <c r="BS5" s="618"/>
      <c r="BT5" s="618"/>
      <c r="BU5" s="618"/>
      <c r="BV5" s="618"/>
      <c r="BW5" s="618"/>
      <c r="BX5" s="618"/>
      <c r="BY5" s="618"/>
      <c r="BZ5" s="618"/>
      <c r="CA5" s="618"/>
      <c r="CB5" s="618"/>
      <c r="CC5" s="618"/>
      <c r="CD5" s="618"/>
      <c r="CE5" s="618"/>
      <c r="CF5" s="618"/>
      <c r="CG5" s="618"/>
      <c r="CH5" s="618"/>
      <c r="CI5" s="618"/>
      <c r="CJ5" s="618"/>
      <c r="CK5" s="618"/>
      <c r="CL5" s="618"/>
      <c r="CM5" s="618"/>
      <c r="CN5" s="618"/>
      <c r="CO5" s="618"/>
      <c r="CP5" s="618"/>
      <c r="CQ5" s="618"/>
      <c r="CR5" s="618"/>
      <c r="CS5" s="618"/>
      <c r="CT5" s="618"/>
      <c r="CU5" s="618"/>
      <c r="CV5" s="618"/>
      <c r="CW5" s="618"/>
      <c r="CX5" s="618"/>
      <c r="CY5" s="618"/>
      <c r="CZ5" s="618"/>
      <c r="DA5" s="618"/>
      <c r="DB5" s="618"/>
      <c r="DC5" s="618"/>
      <c r="DD5" s="618"/>
      <c r="DE5" s="618"/>
      <c r="DF5" s="618"/>
      <c r="DG5" s="618"/>
      <c r="DH5" s="618"/>
      <c r="DI5" s="618"/>
      <c r="DJ5" s="618"/>
      <c r="DK5" s="618"/>
      <c r="DL5" s="618"/>
      <c r="DM5" s="618"/>
      <c r="DN5" s="618"/>
      <c r="DO5" s="618"/>
      <c r="DP5" s="618"/>
      <c r="DQ5" s="618"/>
      <c r="DR5" s="618"/>
      <c r="DS5" s="618"/>
      <c r="DT5" s="618"/>
      <c r="DU5" s="618"/>
      <c r="DV5" s="618"/>
      <c r="DW5" s="618"/>
      <c r="DX5" s="618"/>
      <c r="DY5" s="618"/>
      <c r="DZ5" s="618"/>
      <c r="EA5" s="618"/>
      <c r="EB5" s="618"/>
      <c r="EC5" s="618"/>
      <c r="ED5" s="618"/>
      <c r="EE5" s="618"/>
      <c r="EF5" s="618"/>
      <c r="EG5" s="618"/>
      <c r="EH5" s="618"/>
      <c r="EI5" s="618"/>
      <c r="EJ5" s="618"/>
      <c r="EK5" s="618"/>
      <c r="EL5" s="618"/>
      <c r="EM5" s="618"/>
      <c r="EN5" s="618"/>
      <c r="EO5" s="618"/>
      <c r="EP5" s="618"/>
      <c r="EQ5" s="618"/>
      <c r="ER5" s="618"/>
      <c r="ES5" s="618"/>
      <c r="ET5" s="618"/>
      <c r="EU5" s="618"/>
      <c r="EV5" s="618"/>
      <c r="EW5" s="618"/>
      <c r="EX5" s="618"/>
      <c r="EY5" s="618"/>
      <c r="EZ5" s="618"/>
      <c r="FA5" s="618"/>
      <c r="FB5" s="618"/>
      <c r="FC5" s="618"/>
      <c r="FD5" s="618"/>
      <c r="FE5" s="618"/>
      <c r="FF5" s="618"/>
      <c r="FG5" s="618"/>
      <c r="FH5" s="618"/>
      <c r="FI5" s="618"/>
      <c r="FJ5" s="618"/>
      <c r="FK5" s="618"/>
      <c r="FL5" s="618"/>
      <c r="FM5" s="618"/>
      <c r="FN5" s="618"/>
      <c r="FO5" s="618"/>
      <c r="FP5" s="618"/>
      <c r="FQ5" s="618"/>
      <c r="FR5" s="618"/>
      <c r="FS5" s="618"/>
      <c r="FT5" s="618"/>
      <c r="FU5" s="618"/>
      <c r="FV5" s="618"/>
      <c r="FW5" s="618"/>
      <c r="FX5" s="618"/>
      <c r="FY5" s="618"/>
      <c r="FZ5" s="618"/>
      <c r="GA5" s="618"/>
      <c r="GB5" s="618"/>
    </row>
    <row r="6" spans="1:184" s="619" customFormat="1" ht="13.5" customHeight="1">
      <c r="A6" s="620"/>
      <c r="B6" s="618"/>
      <c r="C6" s="618"/>
      <c r="D6" s="618"/>
      <c r="E6" s="618"/>
      <c r="F6" s="618"/>
      <c r="G6" s="618"/>
      <c r="H6" s="621"/>
      <c r="I6" s="618"/>
      <c r="J6" s="618"/>
      <c r="K6" s="618"/>
      <c r="L6" s="618"/>
      <c r="M6" s="618"/>
      <c r="N6" s="618"/>
      <c r="O6" s="618"/>
      <c r="P6" s="618"/>
      <c r="Q6" s="618"/>
      <c r="R6" s="618"/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18"/>
      <c r="AD6" s="618"/>
      <c r="AE6" s="618"/>
      <c r="AF6" s="618"/>
      <c r="AG6" s="618"/>
      <c r="AH6" s="618"/>
      <c r="AI6" s="618"/>
      <c r="AJ6" s="618"/>
      <c r="AK6" s="618"/>
      <c r="AL6" s="618"/>
      <c r="AM6" s="618"/>
      <c r="AN6" s="618"/>
      <c r="AO6" s="618"/>
      <c r="AP6" s="618"/>
      <c r="AQ6" s="618"/>
      <c r="AR6" s="618"/>
      <c r="AS6" s="618"/>
      <c r="AT6" s="618"/>
      <c r="AU6" s="618"/>
      <c r="AV6" s="618"/>
      <c r="AW6" s="618"/>
      <c r="AX6" s="618"/>
      <c r="AY6" s="618"/>
      <c r="AZ6" s="618"/>
      <c r="BA6" s="618"/>
      <c r="BB6" s="618"/>
      <c r="BC6" s="618"/>
      <c r="BD6" s="618"/>
      <c r="BE6" s="618"/>
      <c r="BF6" s="618"/>
      <c r="BG6" s="618"/>
      <c r="BH6" s="618"/>
      <c r="BI6" s="618"/>
      <c r="BJ6" s="618"/>
      <c r="BK6" s="618"/>
      <c r="BL6" s="618"/>
      <c r="BM6" s="618"/>
      <c r="BN6" s="618"/>
      <c r="BO6" s="618"/>
      <c r="BP6" s="618"/>
      <c r="BQ6" s="618"/>
      <c r="BR6" s="618"/>
      <c r="BS6" s="618"/>
      <c r="BT6" s="618"/>
      <c r="BU6" s="618"/>
      <c r="BV6" s="618"/>
      <c r="BW6" s="618"/>
      <c r="BX6" s="618"/>
      <c r="BY6" s="618"/>
      <c r="BZ6" s="618"/>
      <c r="CA6" s="618"/>
      <c r="CB6" s="618"/>
      <c r="CC6" s="618"/>
      <c r="CD6" s="618"/>
      <c r="CE6" s="618"/>
      <c r="CF6" s="618"/>
      <c r="CG6" s="618"/>
      <c r="CH6" s="618"/>
      <c r="CI6" s="618"/>
      <c r="CJ6" s="618"/>
      <c r="CK6" s="618"/>
      <c r="CL6" s="618"/>
      <c r="CM6" s="618"/>
      <c r="CN6" s="618"/>
      <c r="CO6" s="618"/>
      <c r="CP6" s="618"/>
      <c r="CQ6" s="618"/>
      <c r="CR6" s="618"/>
      <c r="CS6" s="618"/>
      <c r="CT6" s="618"/>
      <c r="CU6" s="618"/>
      <c r="CV6" s="618"/>
      <c r="CW6" s="618"/>
      <c r="CX6" s="618"/>
      <c r="CY6" s="618"/>
      <c r="CZ6" s="618"/>
      <c r="DA6" s="618"/>
      <c r="DB6" s="618"/>
      <c r="DC6" s="618"/>
      <c r="DD6" s="618"/>
      <c r="DE6" s="618"/>
      <c r="DF6" s="618"/>
      <c r="DG6" s="618"/>
      <c r="DH6" s="618"/>
      <c r="DI6" s="618"/>
      <c r="DJ6" s="618"/>
      <c r="DK6" s="618"/>
      <c r="DL6" s="618"/>
      <c r="DM6" s="618"/>
      <c r="DN6" s="618"/>
      <c r="DO6" s="618"/>
      <c r="DP6" s="618"/>
      <c r="DQ6" s="618"/>
      <c r="DR6" s="618"/>
      <c r="DS6" s="618"/>
      <c r="DT6" s="618"/>
      <c r="DU6" s="618"/>
      <c r="DV6" s="618"/>
      <c r="DW6" s="618"/>
      <c r="DX6" s="618"/>
      <c r="DY6" s="618"/>
      <c r="DZ6" s="618"/>
      <c r="EA6" s="618"/>
      <c r="EB6" s="618"/>
      <c r="EC6" s="618"/>
      <c r="ED6" s="618"/>
      <c r="EE6" s="618"/>
      <c r="EF6" s="618"/>
      <c r="EG6" s="618"/>
      <c r="EH6" s="618"/>
      <c r="EI6" s="618"/>
      <c r="EJ6" s="618"/>
      <c r="EK6" s="618"/>
      <c r="EL6" s="618"/>
      <c r="EM6" s="618"/>
      <c r="EN6" s="618"/>
      <c r="EO6" s="618"/>
      <c r="EP6" s="618"/>
      <c r="EQ6" s="618"/>
      <c r="ER6" s="618"/>
      <c r="ES6" s="618"/>
      <c r="ET6" s="618"/>
      <c r="EU6" s="618"/>
      <c r="EV6" s="618"/>
      <c r="EW6" s="618"/>
      <c r="EX6" s="618"/>
      <c r="EY6" s="618"/>
      <c r="EZ6" s="618"/>
      <c r="FA6" s="618"/>
      <c r="FB6" s="618"/>
      <c r="FC6" s="618"/>
      <c r="FD6" s="618"/>
      <c r="FE6" s="618"/>
      <c r="FF6" s="618"/>
      <c r="FG6" s="618"/>
      <c r="FH6" s="618"/>
      <c r="FI6" s="618"/>
      <c r="FJ6" s="618"/>
      <c r="FK6" s="618"/>
      <c r="FL6" s="618"/>
      <c r="FM6" s="618"/>
      <c r="FN6" s="618"/>
      <c r="FO6" s="618"/>
      <c r="FP6" s="618"/>
      <c r="FQ6" s="618"/>
      <c r="FR6" s="618"/>
      <c r="FS6" s="618"/>
      <c r="FT6" s="618"/>
      <c r="FU6" s="618"/>
      <c r="FV6" s="618"/>
      <c r="FW6" s="618"/>
      <c r="FX6" s="618"/>
      <c r="FY6" s="618"/>
      <c r="FZ6" s="618"/>
      <c r="GA6" s="618"/>
      <c r="GB6" s="618"/>
    </row>
    <row r="7" spans="1:184" s="619" customFormat="1" ht="12.75" customHeight="1">
      <c r="A7" s="622" t="s">
        <v>718</v>
      </c>
      <c r="B7" s="622"/>
      <c r="C7" s="618"/>
      <c r="D7" s="618"/>
      <c r="E7" s="618"/>
      <c r="F7" s="618"/>
      <c r="G7" s="618"/>
      <c r="H7" s="621"/>
      <c r="I7" s="618"/>
      <c r="J7" s="618"/>
      <c r="K7" s="618"/>
      <c r="L7" s="618"/>
      <c r="M7" s="618"/>
      <c r="N7" s="618"/>
      <c r="O7" s="618"/>
      <c r="P7" s="618"/>
      <c r="Q7" s="618"/>
      <c r="R7" s="618"/>
      <c r="S7" s="618"/>
      <c r="T7" s="618"/>
      <c r="U7" s="618"/>
      <c r="V7" s="618"/>
      <c r="W7" s="618"/>
      <c r="X7" s="618"/>
      <c r="Y7" s="618"/>
      <c r="Z7" s="618"/>
      <c r="AA7" s="618"/>
      <c r="AB7" s="618"/>
      <c r="AC7" s="618"/>
      <c r="AD7" s="618"/>
      <c r="AE7" s="618"/>
      <c r="AF7" s="618"/>
      <c r="AG7" s="618"/>
      <c r="AH7" s="618"/>
      <c r="AI7" s="618"/>
      <c r="AJ7" s="618"/>
      <c r="AK7" s="618"/>
      <c r="AL7" s="618"/>
      <c r="AM7" s="618"/>
      <c r="AN7" s="618"/>
      <c r="AO7" s="618"/>
      <c r="AP7" s="618"/>
      <c r="AQ7" s="618"/>
      <c r="AR7" s="618"/>
      <c r="AS7" s="618"/>
      <c r="AT7" s="618"/>
      <c r="AU7" s="618"/>
      <c r="AV7" s="618"/>
      <c r="AW7" s="618"/>
      <c r="AX7" s="618"/>
      <c r="AY7" s="618"/>
      <c r="AZ7" s="618"/>
      <c r="BA7" s="618"/>
      <c r="BB7" s="618"/>
      <c r="BC7" s="618"/>
      <c r="BD7" s="618"/>
      <c r="BE7" s="618"/>
      <c r="BF7" s="618"/>
      <c r="BG7" s="618"/>
      <c r="BH7" s="618"/>
      <c r="BI7" s="618"/>
      <c r="BJ7" s="618"/>
      <c r="BK7" s="618"/>
      <c r="BL7" s="618"/>
      <c r="BM7" s="618"/>
      <c r="BN7" s="618"/>
      <c r="BO7" s="618"/>
      <c r="BP7" s="618"/>
      <c r="BQ7" s="618"/>
      <c r="BR7" s="618"/>
      <c r="BS7" s="618"/>
      <c r="BT7" s="618"/>
      <c r="BU7" s="618"/>
      <c r="BV7" s="618"/>
      <c r="BW7" s="618"/>
      <c r="BX7" s="618"/>
      <c r="BY7" s="618"/>
      <c r="BZ7" s="618"/>
      <c r="CA7" s="618"/>
      <c r="CB7" s="618"/>
      <c r="CC7" s="618"/>
      <c r="CD7" s="618"/>
      <c r="CE7" s="618"/>
      <c r="CF7" s="618"/>
      <c r="CG7" s="618"/>
      <c r="CH7" s="618"/>
      <c r="CI7" s="618"/>
      <c r="CJ7" s="618"/>
      <c r="CK7" s="618"/>
      <c r="CL7" s="618"/>
      <c r="CM7" s="618"/>
      <c r="CN7" s="618"/>
      <c r="CO7" s="618"/>
      <c r="CP7" s="618"/>
      <c r="CQ7" s="618"/>
      <c r="CR7" s="618"/>
      <c r="CS7" s="618"/>
      <c r="CT7" s="618"/>
      <c r="CU7" s="618"/>
      <c r="CV7" s="618"/>
      <c r="CW7" s="618"/>
      <c r="CX7" s="618"/>
      <c r="CY7" s="618"/>
      <c r="CZ7" s="618"/>
      <c r="DA7" s="618"/>
      <c r="DB7" s="618"/>
      <c r="DC7" s="618"/>
      <c r="DD7" s="618"/>
      <c r="DE7" s="618"/>
      <c r="DF7" s="618"/>
      <c r="DG7" s="618"/>
      <c r="DH7" s="618"/>
      <c r="DI7" s="618"/>
      <c r="DJ7" s="618"/>
      <c r="DK7" s="618"/>
      <c r="DL7" s="618"/>
      <c r="DM7" s="618"/>
      <c r="DN7" s="618"/>
      <c r="DO7" s="618"/>
      <c r="DP7" s="618"/>
      <c r="DQ7" s="618"/>
      <c r="DR7" s="618"/>
      <c r="DS7" s="618"/>
      <c r="DT7" s="618"/>
      <c r="DU7" s="618"/>
      <c r="DV7" s="618"/>
      <c r="DW7" s="618"/>
      <c r="DX7" s="618"/>
      <c r="DY7" s="618"/>
      <c r="DZ7" s="618"/>
      <c r="EA7" s="618"/>
      <c r="EB7" s="618"/>
      <c r="EC7" s="618"/>
      <c r="ED7" s="618"/>
      <c r="EE7" s="618"/>
      <c r="EF7" s="618"/>
      <c r="EG7" s="618"/>
      <c r="EH7" s="618"/>
      <c r="EI7" s="618"/>
      <c r="EJ7" s="618"/>
      <c r="EK7" s="618"/>
      <c r="EL7" s="618"/>
      <c r="EM7" s="618"/>
      <c r="EN7" s="618"/>
      <c r="EO7" s="618"/>
      <c r="EP7" s="618"/>
      <c r="EQ7" s="618"/>
      <c r="ER7" s="618"/>
      <c r="ES7" s="618"/>
      <c r="ET7" s="618"/>
      <c r="EU7" s="618"/>
      <c r="EV7" s="618"/>
      <c r="EW7" s="618"/>
      <c r="EX7" s="618"/>
      <c r="EY7" s="618"/>
      <c r="EZ7" s="618"/>
      <c r="FA7" s="618"/>
      <c r="FB7" s="618"/>
      <c r="FC7" s="618"/>
      <c r="FD7" s="618"/>
      <c r="FE7" s="618"/>
      <c r="FF7" s="618"/>
      <c r="FG7" s="618"/>
      <c r="FH7" s="618"/>
      <c r="FI7" s="618"/>
      <c r="FJ7" s="618"/>
      <c r="FK7" s="618"/>
      <c r="FL7" s="618"/>
      <c r="FM7" s="618"/>
      <c r="FN7" s="618"/>
      <c r="FO7" s="618"/>
      <c r="FP7" s="618"/>
      <c r="FQ7" s="618"/>
      <c r="FR7" s="618"/>
      <c r="FS7" s="618"/>
      <c r="FT7" s="618"/>
      <c r="FU7" s="618"/>
      <c r="FV7" s="618"/>
      <c r="FW7" s="618"/>
      <c r="FX7" s="618"/>
      <c r="FY7" s="618"/>
      <c r="FZ7" s="618"/>
      <c r="GA7" s="618"/>
      <c r="GB7" s="618"/>
    </row>
    <row r="8" spans="1:184" s="619" customFormat="1" ht="11.25" customHeight="1">
      <c r="A8" s="623"/>
      <c r="H8" s="623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  <c r="AG8" s="618"/>
      <c r="AH8" s="618"/>
      <c r="AI8" s="618"/>
      <c r="AJ8" s="618"/>
      <c r="AK8" s="618"/>
      <c r="AL8" s="618"/>
      <c r="AM8" s="618"/>
      <c r="AN8" s="618"/>
      <c r="AO8" s="618"/>
      <c r="AP8" s="618"/>
      <c r="AQ8" s="618"/>
      <c r="AR8" s="618"/>
      <c r="AS8" s="618"/>
      <c r="AT8" s="618"/>
      <c r="AU8" s="618"/>
      <c r="AV8" s="618"/>
      <c r="AW8" s="618"/>
      <c r="AX8" s="618"/>
      <c r="AY8" s="618"/>
      <c r="AZ8" s="618"/>
      <c r="BA8" s="618"/>
      <c r="BB8" s="618"/>
      <c r="BC8" s="618"/>
      <c r="BD8" s="618"/>
      <c r="BE8" s="618"/>
      <c r="BF8" s="618"/>
      <c r="BG8" s="618"/>
      <c r="BH8" s="618"/>
      <c r="BI8" s="618"/>
      <c r="BJ8" s="618"/>
      <c r="BK8" s="618"/>
      <c r="BL8" s="618"/>
      <c r="BM8" s="618"/>
      <c r="BN8" s="618"/>
      <c r="BO8" s="618"/>
      <c r="BP8" s="618"/>
      <c r="BQ8" s="618"/>
      <c r="BR8" s="618"/>
      <c r="BS8" s="618"/>
      <c r="BT8" s="618"/>
      <c r="BU8" s="618"/>
      <c r="BV8" s="618"/>
      <c r="BW8" s="618"/>
      <c r="BX8" s="618"/>
      <c r="BY8" s="618"/>
      <c r="BZ8" s="618"/>
      <c r="CA8" s="618"/>
      <c r="CB8" s="618"/>
      <c r="CC8" s="618"/>
      <c r="CD8" s="618"/>
      <c r="CE8" s="618"/>
      <c r="CF8" s="618"/>
      <c r="CG8" s="618"/>
      <c r="CH8" s="618"/>
      <c r="CI8" s="618"/>
      <c r="CJ8" s="618"/>
      <c r="CK8" s="618"/>
      <c r="CL8" s="618"/>
      <c r="CM8" s="618"/>
      <c r="CN8" s="618"/>
      <c r="CO8" s="618"/>
      <c r="CP8" s="618"/>
      <c r="CQ8" s="618"/>
      <c r="CR8" s="618"/>
      <c r="CS8" s="618"/>
      <c r="CT8" s="618"/>
      <c r="CU8" s="618"/>
      <c r="CV8" s="618"/>
      <c r="CW8" s="618"/>
      <c r="CX8" s="618"/>
      <c r="CY8" s="618"/>
      <c r="CZ8" s="618"/>
      <c r="DA8" s="618"/>
      <c r="DB8" s="618"/>
      <c r="DC8" s="618"/>
      <c r="DD8" s="618"/>
      <c r="DE8" s="618"/>
      <c r="DF8" s="618"/>
      <c r="DG8" s="618"/>
      <c r="DH8" s="618"/>
      <c r="DI8" s="618"/>
      <c r="DJ8" s="618"/>
      <c r="DK8" s="618"/>
      <c r="DL8" s="618"/>
      <c r="DM8" s="618"/>
      <c r="DN8" s="618"/>
      <c r="DO8" s="618"/>
      <c r="DP8" s="618"/>
      <c r="DQ8" s="618"/>
      <c r="DR8" s="618"/>
      <c r="DS8" s="618"/>
      <c r="DT8" s="618"/>
      <c r="DU8" s="618"/>
      <c r="DV8" s="618"/>
      <c r="DW8" s="618"/>
      <c r="DX8" s="618"/>
      <c r="DY8" s="618"/>
      <c r="DZ8" s="618"/>
      <c r="EA8" s="618"/>
      <c r="EB8" s="618"/>
      <c r="EC8" s="618"/>
      <c r="ED8" s="618"/>
      <c r="EE8" s="618"/>
      <c r="EF8" s="618"/>
      <c r="EG8" s="618"/>
      <c r="EH8" s="618"/>
      <c r="EI8" s="618"/>
      <c r="EJ8" s="618"/>
      <c r="EK8" s="618"/>
      <c r="EL8" s="618"/>
      <c r="EM8" s="618"/>
      <c r="EN8" s="618"/>
      <c r="EO8" s="618"/>
      <c r="EP8" s="618"/>
      <c r="EQ8" s="618"/>
      <c r="ER8" s="618"/>
      <c r="ES8" s="618"/>
      <c r="ET8" s="618"/>
      <c r="EU8" s="618"/>
      <c r="EV8" s="618"/>
      <c r="EW8" s="618"/>
      <c r="EX8" s="618"/>
      <c r="EY8" s="618"/>
      <c r="EZ8" s="618"/>
      <c r="FA8" s="618"/>
      <c r="FB8" s="618"/>
      <c r="FC8" s="618"/>
      <c r="FD8" s="618"/>
      <c r="FE8" s="618"/>
      <c r="FF8" s="618"/>
      <c r="FG8" s="618"/>
      <c r="FH8" s="618"/>
      <c r="FI8" s="618"/>
      <c r="FJ8" s="618"/>
      <c r="FK8" s="618"/>
      <c r="FL8" s="618"/>
      <c r="FM8" s="618"/>
      <c r="FN8" s="618"/>
      <c r="FO8" s="618"/>
      <c r="FP8" s="618"/>
      <c r="FQ8" s="618"/>
      <c r="FR8" s="618"/>
      <c r="FS8" s="618"/>
      <c r="FT8" s="618"/>
      <c r="FU8" s="618"/>
      <c r="FV8" s="618"/>
      <c r="FW8" s="618"/>
      <c r="FX8" s="618"/>
      <c r="FY8" s="618"/>
      <c r="FZ8" s="618"/>
      <c r="GA8" s="618"/>
      <c r="GB8" s="618"/>
    </row>
    <row r="9" spans="1:184" s="626" customFormat="1" ht="15.75">
      <c r="A9" s="624" t="s">
        <v>777</v>
      </c>
      <c r="B9" s="506"/>
      <c r="C9" s="625"/>
      <c r="D9" s="625"/>
      <c r="E9" s="625"/>
      <c r="F9" s="625"/>
      <c r="G9" s="625"/>
      <c r="H9" s="625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6"/>
      <c r="AD9" s="506"/>
      <c r="AE9" s="506"/>
      <c r="AF9" s="506"/>
      <c r="AG9" s="506"/>
      <c r="AH9" s="506"/>
      <c r="AI9" s="506"/>
      <c r="AJ9" s="506"/>
      <c r="AK9" s="506"/>
      <c r="AL9" s="506"/>
      <c r="AM9" s="506"/>
      <c r="AN9" s="506"/>
      <c r="AO9" s="506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06"/>
      <c r="BB9" s="506"/>
      <c r="BC9" s="506"/>
      <c r="BD9" s="506"/>
      <c r="BE9" s="506"/>
      <c r="BF9" s="506"/>
      <c r="BG9" s="506"/>
      <c r="BH9" s="506"/>
      <c r="BI9" s="506"/>
      <c r="BJ9" s="506"/>
      <c r="BK9" s="506"/>
      <c r="BL9" s="506"/>
      <c r="BM9" s="506"/>
      <c r="BN9" s="506"/>
      <c r="BO9" s="506"/>
      <c r="BP9" s="506"/>
      <c r="BQ9" s="506"/>
      <c r="BR9" s="506"/>
      <c r="BS9" s="506"/>
      <c r="BT9" s="506"/>
      <c r="BU9" s="506"/>
      <c r="BV9" s="506"/>
      <c r="BW9" s="506"/>
      <c r="BX9" s="506"/>
      <c r="BY9" s="506"/>
      <c r="BZ9" s="506"/>
      <c r="CA9" s="506"/>
      <c r="CB9" s="506"/>
      <c r="CC9" s="506"/>
      <c r="CD9" s="506"/>
      <c r="CE9" s="506"/>
      <c r="CF9" s="506"/>
      <c r="CG9" s="506"/>
      <c r="CH9" s="506"/>
      <c r="CI9" s="506"/>
      <c r="CJ9" s="506"/>
      <c r="CK9" s="506"/>
      <c r="CL9" s="506"/>
      <c r="CM9" s="506"/>
      <c r="CN9" s="506"/>
      <c r="CO9" s="506"/>
      <c r="CP9" s="506"/>
      <c r="CQ9" s="506"/>
      <c r="CR9" s="506"/>
      <c r="CS9" s="506"/>
      <c r="CT9" s="506"/>
      <c r="CU9" s="506"/>
      <c r="CV9" s="506"/>
      <c r="CW9" s="506"/>
      <c r="CX9" s="506"/>
      <c r="CY9" s="506"/>
      <c r="CZ9" s="506"/>
      <c r="DA9" s="506"/>
      <c r="DB9" s="506"/>
      <c r="DC9" s="506"/>
      <c r="DD9" s="506"/>
      <c r="DE9" s="506"/>
      <c r="DF9" s="506"/>
      <c r="DG9" s="506"/>
      <c r="DH9" s="506"/>
      <c r="DI9" s="506"/>
      <c r="DJ9" s="506"/>
      <c r="DK9" s="506"/>
      <c r="DL9" s="506"/>
      <c r="DM9" s="506"/>
      <c r="DN9" s="506"/>
      <c r="DO9" s="506"/>
      <c r="DP9" s="506"/>
      <c r="DQ9" s="506"/>
      <c r="DR9" s="506"/>
      <c r="DS9" s="506"/>
      <c r="DT9" s="506"/>
      <c r="DU9" s="506"/>
      <c r="DV9" s="506"/>
      <c r="DW9" s="506"/>
      <c r="DX9" s="506"/>
      <c r="DY9" s="506"/>
      <c r="DZ9" s="506"/>
      <c r="EA9" s="506"/>
      <c r="EB9" s="506"/>
      <c r="EC9" s="506"/>
      <c r="ED9" s="506"/>
      <c r="EE9" s="506"/>
      <c r="EF9" s="506"/>
      <c r="EG9" s="506"/>
      <c r="EH9" s="506"/>
      <c r="EI9" s="506"/>
      <c r="EJ9" s="506"/>
      <c r="EK9" s="506"/>
      <c r="EL9" s="506"/>
      <c r="EM9" s="506"/>
      <c r="EN9" s="506"/>
      <c r="EO9" s="506"/>
      <c r="EP9" s="506"/>
      <c r="EQ9" s="506"/>
      <c r="ER9" s="506"/>
      <c r="ES9" s="506"/>
      <c r="ET9" s="506"/>
      <c r="EU9" s="506"/>
      <c r="EV9" s="506"/>
      <c r="EW9" s="506"/>
      <c r="EX9" s="506"/>
      <c r="EY9" s="506"/>
      <c r="EZ9" s="506"/>
      <c r="FA9" s="506"/>
      <c r="FB9" s="506"/>
      <c r="FC9" s="506"/>
      <c r="FD9" s="506"/>
      <c r="FE9" s="506"/>
      <c r="FF9" s="506"/>
      <c r="FG9" s="506"/>
      <c r="FH9" s="506"/>
      <c r="FI9" s="506"/>
      <c r="FJ9" s="506"/>
      <c r="FK9" s="506"/>
      <c r="FL9" s="506"/>
      <c r="FM9" s="506"/>
      <c r="FN9" s="506"/>
      <c r="FO9" s="506"/>
      <c r="FP9" s="506"/>
      <c r="FQ9" s="506"/>
      <c r="FR9" s="506"/>
      <c r="FS9" s="506"/>
      <c r="FT9" s="506"/>
      <c r="FU9" s="506"/>
      <c r="FV9" s="506"/>
      <c r="FW9" s="506"/>
      <c r="FX9" s="506"/>
      <c r="FY9" s="506"/>
      <c r="FZ9" s="506"/>
      <c r="GA9" s="506"/>
      <c r="GB9" s="506"/>
    </row>
    <row r="10" spans="1:184" s="626" customFormat="1" ht="13.5">
      <c r="A10" s="506"/>
      <c r="B10" s="627"/>
      <c r="C10" s="625"/>
      <c r="D10" s="625"/>
      <c r="E10" s="625"/>
      <c r="F10" s="625"/>
      <c r="G10" s="625"/>
      <c r="H10" s="625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6"/>
      <c r="AC10" s="506"/>
      <c r="AD10" s="506"/>
      <c r="AE10" s="506"/>
      <c r="AF10" s="506"/>
      <c r="AG10" s="506"/>
      <c r="AH10" s="506"/>
      <c r="AI10" s="506"/>
      <c r="AJ10" s="506"/>
      <c r="AK10" s="506"/>
      <c r="AL10" s="506"/>
      <c r="AM10" s="506"/>
      <c r="AN10" s="506"/>
      <c r="AO10" s="506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506"/>
      <c r="BB10" s="506"/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6"/>
      <c r="BN10" s="506"/>
      <c r="BO10" s="506"/>
      <c r="BP10" s="506"/>
      <c r="BQ10" s="506"/>
      <c r="BR10" s="506"/>
      <c r="BS10" s="506"/>
      <c r="BT10" s="506"/>
      <c r="BU10" s="506"/>
      <c r="BV10" s="506"/>
      <c r="BW10" s="506"/>
      <c r="BX10" s="506"/>
      <c r="BY10" s="506"/>
      <c r="BZ10" s="506"/>
      <c r="CA10" s="506"/>
      <c r="CB10" s="506"/>
      <c r="CC10" s="506"/>
      <c r="CD10" s="506"/>
      <c r="CE10" s="506"/>
      <c r="CF10" s="506"/>
      <c r="CG10" s="506"/>
      <c r="CH10" s="506"/>
      <c r="CI10" s="506"/>
      <c r="CJ10" s="506"/>
      <c r="CK10" s="506"/>
      <c r="CL10" s="506"/>
      <c r="CM10" s="506"/>
      <c r="CN10" s="506"/>
      <c r="CO10" s="506"/>
      <c r="CP10" s="506"/>
      <c r="CQ10" s="506"/>
      <c r="CR10" s="506"/>
      <c r="CS10" s="506"/>
      <c r="CT10" s="506"/>
      <c r="CU10" s="506"/>
      <c r="CV10" s="506"/>
      <c r="CW10" s="506"/>
      <c r="CX10" s="506"/>
      <c r="CY10" s="506"/>
      <c r="CZ10" s="506"/>
      <c r="DA10" s="506"/>
      <c r="DB10" s="506"/>
      <c r="DC10" s="506"/>
      <c r="DD10" s="506"/>
      <c r="DE10" s="506"/>
      <c r="DF10" s="506"/>
      <c r="DG10" s="506"/>
      <c r="DH10" s="506"/>
      <c r="DI10" s="506"/>
      <c r="DJ10" s="506"/>
      <c r="DK10" s="506"/>
      <c r="DL10" s="506"/>
      <c r="DM10" s="506"/>
      <c r="DN10" s="506"/>
      <c r="DO10" s="506"/>
      <c r="DP10" s="506"/>
      <c r="DQ10" s="506"/>
      <c r="DR10" s="506"/>
      <c r="DS10" s="506"/>
      <c r="DT10" s="506"/>
      <c r="DU10" s="506"/>
      <c r="DV10" s="506"/>
      <c r="DW10" s="506"/>
      <c r="DX10" s="506"/>
      <c r="DY10" s="506"/>
      <c r="DZ10" s="506"/>
      <c r="EA10" s="506"/>
      <c r="EB10" s="506"/>
      <c r="EC10" s="506"/>
      <c r="ED10" s="506"/>
      <c r="EE10" s="506"/>
      <c r="EF10" s="506"/>
      <c r="EG10" s="506"/>
      <c r="EH10" s="506"/>
      <c r="EI10" s="506"/>
      <c r="EJ10" s="506"/>
      <c r="EK10" s="506"/>
      <c r="EL10" s="506"/>
      <c r="EM10" s="506"/>
      <c r="EN10" s="506"/>
      <c r="EO10" s="506"/>
      <c r="EP10" s="506"/>
      <c r="EQ10" s="506"/>
      <c r="ER10" s="506"/>
      <c r="ES10" s="506"/>
      <c r="ET10" s="506"/>
      <c r="EU10" s="506"/>
      <c r="EV10" s="506"/>
      <c r="EW10" s="506"/>
      <c r="EX10" s="506"/>
      <c r="EY10" s="506"/>
      <c r="EZ10" s="506"/>
      <c r="FA10" s="506"/>
      <c r="FB10" s="506"/>
      <c r="FC10" s="506"/>
      <c r="FD10" s="506"/>
      <c r="FE10" s="506"/>
      <c r="FF10" s="506"/>
      <c r="FG10" s="506"/>
      <c r="FH10" s="506"/>
      <c r="FI10" s="506"/>
      <c r="FJ10" s="506"/>
      <c r="FK10" s="506"/>
      <c r="FL10" s="506"/>
      <c r="FM10" s="506"/>
      <c r="FN10" s="506"/>
      <c r="FO10" s="506"/>
      <c r="FP10" s="506"/>
      <c r="FQ10" s="506"/>
      <c r="FR10" s="506"/>
      <c r="FS10" s="506"/>
      <c r="FT10" s="506"/>
      <c r="FU10" s="506"/>
      <c r="FV10" s="506"/>
      <c r="FW10" s="506"/>
      <c r="FX10" s="506"/>
      <c r="FY10" s="506"/>
      <c r="FZ10" s="506"/>
      <c r="GA10" s="506"/>
      <c r="GB10" s="506"/>
    </row>
    <row r="11" spans="1:184" s="626" customFormat="1" ht="18" customHeight="1">
      <c r="A11" s="628" t="s">
        <v>906</v>
      </c>
      <c r="B11" s="506" t="s">
        <v>778</v>
      </c>
      <c r="C11" s="625"/>
      <c r="D11" s="625"/>
      <c r="E11" s="625">
        <v>25762</v>
      </c>
      <c r="F11" s="625">
        <v>21579</v>
      </c>
      <c r="G11" s="625">
        <v>13586</v>
      </c>
      <c r="H11" s="625">
        <v>48003</v>
      </c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  <c r="AI11" s="506"/>
      <c r="AJ11" s="506"/>
      <c r="AK11" s="506"/>
      <c r="AL11" s="506"/>
      <c r="AM11" s="506"/>
      <c r="AN11" s="506"/>
      <c r="AO11" s="506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  <c r="BA11" s="506"/>
      <c r="BB11" s="506"/>
      <c r="BC11" s="506"/>
      <c r="BD11" s="506"/>
      <c r="BE11" s="506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  <c r="BV11" s="506"/>
      <c r="BW11" s="506"/>
      <c r="BX11" s="506"/>
      <c r="BY11" s="506"/>
      <c r="BZ11" s="506"/>
      <c r="CA11" s="506"/>
      <c r="CB11" s="506"/>
      <c r="CC11" s="506"/>
      <c r="CD11" s="506"/>
      <c r="CE11" s="506"/>
      <c r="CF11" s="506"/>
      <c r="CG11" s="506"/>
      <c r="CH11" s="506"/>
      <c r="CI11" s="506"/>
      <c r="CJ11" s="506"/>
      <c r="CK11" s="506"/>
      <c r="CL11" s="506"/>
      <c r="CM11" s="506"/>
      <c r="CN11" s="506"/>
      <c r="CO11" s="506"/>
      <c r="CP11" s="506"/>
      <c r="CQ11" s="506"/>
      <c r="CR11" s="506"/>
      <c r="CS11" s="506"/>
      <c r="CT11" s="506"/>
      <c r="CU11" s="506"/>
      <c r="CV11" s="506"/>
      <c r="CW11" s="506"/>
      <c r="CX11" s="506"/>
      <c r="CY11" s="506"/>
      <c r="CZ11" s="506"/>
      <c r="DA11" s="506"/>
      <c r="DB11" s="506"/>
      <c r="DC11" s="506"/>
      <c r="DD11" s="506"/>
      <c r="DE11" s="506"/>
      <c r="DF11" s="506"/>
      <c r="DG11" s="506"/>
      <c r="DH11" s="506"/>
      <c r="DI11" s="506"/>
      <c r="DJ11" s="506"/>
      <c r="DK11" s="506"/>
      <c r="DL11" s="506"/>
      <c r="DM11" s="506"/>
      <c r="DN11" s="506"/>
      <c r="DO11" s="506"/>
      <c r="DP11" s="506"/>
      <c r="DQ11" s="506"/>
      <c r="DR11" s="506"/>
      <c r="DS11" s="506"/>
      <c r="DT11" s="506"/>
      <c r="DU11" s="506"/>
      <c r="DV11" s="506"/>
      <c r="DW11" s="506"/>
      <c r="DX11" s="506"/>
      <c r="DY11" s="506"/>
      <c r="DZ11" s="506"/>
      <c r="EA11" s="506"/>
      <c r="EB11" s="506"/>
      <c r="EC11" s="506"/>
      <c r="ED11" s="506"/>
      <c r="EE11" s="506"/>
      <c r="EF11" s="506"/>
      <c r="EG11" s="506"/>
      <c r="EH11" s="506"/>
      <c r="EI11" s="506"/>
      <c r="EJ11" s="506"/>
      <c r="EK11" s="506"/>
      <c r="EL11" s="506"/>
      <c r="EM11" s="506"/>
      <c r="EN11" s="506"/>
      <c r="EO11" s="506"/>
      <c r="EP11" s="506"/>
      <c r="EQ11" s="506"/>
      <c r="ER11" s="506"/>
      <c r="ES11" s="506"/>
      <c r="ET11" s="506"/>
      <c r="EU11" s="506"/>
      <c r="EV11" s="506"/>
      <c r="EW11" s="506"/>
      <c r="EX11" s="506"/>
      <c r="EY11" s="506"/>
      <c r="EZ11" s="506"/>
      <c r="FA11" s="506"/>
      <c r="FB11" s="506"/>
      <c r="FC11" s="506"/>
      <c r="FD11" s="506"/>
      <c r="FE11" s="506"/>
      <c r="FF11" s="506"/>
      <c r="FG11" s="506"/>
      <c r="FH11" s="506"/>
      <c r="FI11" s="506"/>
      <c r="FJ11" s="506"/>
      <c r="FK11" s="506"/>
      <c r="FL11" s="506"/>
      <c r="FM11" s="506"/>
      <c r="FN11" s="506"/>
      <c r="FO11" s="506"/>
      <c r="FP11" s="506"/>
      <c r="FQ11" s="506"/>
      <c r="FR11" s="506"/>
      <c r="FS11" s="506"/>
      <c r="FT11" s="506"/>
      <c r="FU11" s="506"/>
      <c r="FV11" s="506"/>
      <c r="FW11" s="506"/>
      <c r="FX11" s="506"/>
      <c r="FY11" s="506"/>
      <c r="FZ11" s="506"/>
      <c r="GA11" s="506"/>
      <c r="GB11" s="506"/>
    </row>
    <row r="12" spans="1:184" s="626" customFormat="1" ht="18" customHeight="1">
      <c r="A12" s="628" t="s">
        <v>909</v>
      </c>
      <c r="B12" s="506" t="s">
        <v>779</v>
      </c>
      <c r="C12" s="625"/>
      <c r="D12" s="625">
        <v>23226</v>
      </c>
      <c r="E12" s="625"/>
      <c r="F12" s="625"/>
      <c r="G12" s="625"/>
      <c r="H12" s="625"/>
      <c r="I12" s="506"/>
      <c r="J12" s="506"/>
      <c r="K12" s="506"/>
      <c r="L12" s="506"/>
      <c r="M12" s="506"/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  <c r="BA12" s="506"/>
      <c r="BB12" s="506"/>
      <c r="BC12" s="506"/>
      <c r="BD12" s="506"/>
      <c r="BE12" s="506"/>
      <c r="BF12" s="506"/>
      <c r="BG12" s="506"/>
      <c r="BH12" s="506"/>
      <c r="BI12" s="506"/>
      <c r="BJ12" s="506"/>
      <c r="BK12" s="506"/>
      <c r="BL12" s="506"/>
      <c r="BM12" s="506"/>
      <c r="BN12" s="506"/>
      <c r="BO12" s="506"/>
      <c r="BP12" s="506"/>
      <c r="BQ12" s="506"/>
      <c r="BR12" s="506"/>
      <c r="BS12" s="506"/>
      <c r="BT12" s="506"/>
      <c r="BU12" s="506"/>
      <c r="BV12" s="506"/>
      <c r="BW12" s="506"/>
      <c r="BX12" s="506"/>
      <c r="BY12" s="506"/>
      <c r="BZ12" s="506"/>
      <c r="CA12" s="506"/>
      <c r="CB12" s="506"/>
      <c r="CC12" s="506"/>
      <c r="CD12" s="506"/>
      <c r="CE12" s="506"/>
      <c r="CF12" s="506"/>
      <c r="CG12" s="506"/>
      <c r="CH12" s="506"/>
      <c r="CI12" s="506"/>
      <c r="CJ12" s="506"/>
      <c r="CK12" s="506"/>
      <c r="CL12" s="506"/>
      <c r="CM12" s="506"/>
      <c r="CN12" s="506"/>
      <c r="CO12" s="506"/>
      <c r="CP12" s="506"/>
      <c r="CQ12" s="506"/>
      <c r="CR12" s="506"/>
      <c r="CS12" s="506"/>
      <c r="CT12" s="506"/>
      <c r="CU12" s="506"/>
      <c r="CV12" s="506"/>
      <c r="CW12" s="506"/>
      <c r="CX12" s="506"/>
      <c r="CY12" s="506"/>
      <c r="CZ12" s="506"/>
      <c r="DA12" s="506"/>
      <c r="DB12" s="506"/>
      <c r="DC12" s="506"/>
      <c r="DD12" s="506"/>
      <c r="DE12" s="506"/>
      <c r="DF12" s="506"/>
      <c r="DG12" s="506"/>
      <c r="DH12" s="506"/>
      <c r="DI12" s="506"/>
      <c r="DJ12" s="506"/>
      <c r="DK12" s="506"/>
      <c r="DL12" s="506"/>
      <c r="DM12" s="506"/>
      <c r="DN12" s="506"/>
      <c r="DO12" s="506"/>
      <c r="DP12" s="506"/>
      <c r="DQ12" s="506"/>
      <c r="DR12" s="506"/>
      <c r="DS12" s="506"/>
      <c r="DT12" s="506"/>
      <c r="DU12" s="506"/>
      <c r="DV12" s="506"/>
      <c r="DW12" s="506"/>
      <c r="DX12" s="506"/>
      <c r="DY12" s="506"/>
      <c r="DZ12" s="506"/>
      <c r="EA12" s="506"/>
      <c r="EB12" s="506"/>
      <c r="EC12" s="506"/>
      <c r="ED12" s="506"/>
      <c r="EE12" s="506"/>
      <c r="EF12" s="506"/>
      <c r="EG12" s="506"/>
      <c r="EH12" s="506"/>
      <c r="EI12" s="506"/>
      <c r="EJ12" s="506"/>
      <c r="EK12" s="506"/>
      <c r="EL12" s="506"/>
      <c r="EM12" s="506"/>
      <c r="EN12" s="506"/>
      <c r="EO12" s="506"/>
      <c r="EP12" s="506"/>
      <c r="EQ12" s="506"/>
      <c r="ER12" s="506"/>
      <c r="ES12" s="506"/>
      <c r="ET12" s="506"/>
      <c r="EU12" s="506"/>
      <c r="EV12" s="506"/>
      <c r="EW12" s="506"/>
      <c r="EX12" s="506"/>
      <c r="EY12" s="506"/>
      <c r="EZ12" s="506"/>
      <c r="FA12" s="506"/>
      <c r="FB12" s="506"/>
      <c r="FC12" s="506"/>
      <c r="FD12" s="506"/>
      <c r="FE12" s="506"/>
      <c r="FF12" s="506"/>
      <c r="FG12" s="506"/>
      <c r="FH12" s="506"/>
      <c r="FI12" s="506"/>
      <c r="FJ12" s="506"/>
      <c r="FK12" s="506"/>
      <c r="FL12" s="506"/>
      <c r="FM12" s="506"/>
      <c r="FN12" s="506"/>
      <c r="FO12" s="506"/>
      <c r="FP12" s="506"/>
      <c r="FQ12" s="506"/>
      <c r="FR12" s="506"/>
      <c r="FS12" s="506"/>
      <c r="FT12" s="506"/>
      <c r="FU12" s="506"/>
      <c r="FV12" s="506"/>
      <c r="FW12" s="506"/>
      <c r="FX12" s="506"/>
      <c r="FY12" s="506"/>
      <c r="FZ12" s="506"/>
      <c r="GA12" s="506"/>
      <c r="GB12" s="506"/>
    </row>
    <row r="13" spans="1:184" s="626" customFormat="1" ht="18" customHeight="1">
      <c r="A13" s="628" t="s">
        <v>912</v>
      </c>
      <c r="B13" s="506" t="s">
        <v>780</v>
      </c>
      <c r="C13" s="625"/>
      <c r="D13" s="625"/>
      <c r="E13" s="625"/>
      <c r="F13" s="625">
        <v>6703</v>
      </c>
      <c r="G13" s="625">
        <v>9616</v>
      </c>
      <c r="H13" s="625">
        <v>16319</v>
      </c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  <c r="AL13" s="506"/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  <c r="BA13" s="506"/>
      <c r="BB13" s="506"/>
      <c r="BC13" s="506"/>
      <c r="BD13" s="506"/>
      <c r="BE13" s="506"/>
      <c r="BF13" s="506"/>
      <c r="BG13" s="506"/>
      <c r="BH13" s="506"/>
      <c r="BI13" s="506"/>
      <c r="BJ13" s="506"/>
      <c r="BK13" s="506"/>
      <c r="BL13" s="506"/>
      <c r="BM13" s="506"/>
      <c r="BN13" s="506"/>
      <c r="BO13" s="506"/>
      <c r="BP13" s="506"/>
      <c r="BQ13" s="506"/>
      <c r="BR13" s="506"/>
      <c r="BS13" s="506"/>
      <c r="BT13" s="506"/>
      <c r="BU13" s="506"/>
      <c r="BV13" s="506"/>
      <c r="BW13" s="506"/>
      <c r="BX13" s="506"/>
      <c r="BY13" s="506"/>
      <c r="BZ13" s="506"/>
      <c r="CA13" s="506"/>
      <c r="CB13" s="506"/>
      <c r="CC13" s="506"/>
      <c r="CD13" s="506"/>
      <c r="CE13" s="506"/>
      <c r="CF13" s="506"/>
      <c r="CG13" s="506"/>
      <c r="CH13" s="506"/>
      <c r="CI13" s="506"/>
      <c r="CJ13" s="506"/>
      <c r="CK13" s="506"/>
      <c r="CL13" s="506"/>
      <c r="CM13" s="506"/>
      <c r="CN13" s="506"/>
      <c r="CO13" s="506"/>
      <c r="CP13" s="506"/>
      <c r="CQ13" s="506"/>
      <c r="CR13" s="506"/>
      <c r="CS13" s="506"/>
      <c r="CT13" s="506"/>
      <c r="CU13" s="506"/>
      <c r="CV13" s="506"/>
      <c r="CW13" s="506"/>
      <c r="CX13" s="506"/>
      <c r="CY13" s="506"/>
      <c r="CZ13" s="506"/>
      <c r="DA13" s="506"/>
      <c r="DB13" s="506"/>
      <c r="DC13" s="506"/>
      <c r="DD13" s="506"/>
      <c r="DE13" s="506"/>
      <c r="DF13" s="506"/>
      <c r="DG13" s="506"/>
      <c r="DH13" s="506"/>
      <c r="DI13" s="506"/>
      <c r="DJ13" s="506"/>
      <c r="DK13" s="506"/>
      <c r="DL13" s="506"/>
      <c r="DM13" s="506"/>
      <c r="DN13" s="506"/>
      <c r="DO13" s="506"/>
      <c r="DP13" s="506"/>
      <c r="DQ13" s="506"/>
      <c r="DR13" s="506"/>
      <c r="DS13" s="506"/>
      <c r="DT13" s="506"/>
      <c r="DU13" s="506"/>
      <c r="DV13" s="506"/>
      <c r="DW13" s="506"/>
      <c r="DX13" s="506"/>
      <c r="DY13" s="506"/>
      <c r="DZ13" s="506"/>
      <c r="EA13" s="506"/>
      <c r="EB13" s="506"/>
      <c r="EC13" s="506"/>
      <c r="ED13" s="506"/>
      <c r="EE13" s="506"/>
      <c r="EF13" s="506"/>
      <c r="EG13" s="506"/>
      <c r="EH13" s="506"/>
      <c r="EI13" s="506"/>
      <c r="EJ13" s="506"/>
      <c r="EK13" s="506"/>
      <c r="EL13" s="506"/>
      <c r="EM13" s="506"/>
      <c r="EN13" s="506"/>
      <c r="EO13" s="506"/>
      <c r="EP13" s="506"/>
      <c r="EQ13" s="506"/>
      <c r="ER13" s="506"/>
      <c r="ES13" s="506"/>
      <c r="ET13" s="506"/>
      <c r="EU13" s="506"/>
      <c r="EV13" s="506"/>
      <c r="EW13" s="506"/>
      <c r="EX13" s="506"/>
      <c r="EY13" s="506"/>
      <c r="EZ13" s="506"/>
      <c r="FA13" s="506"/>
      <c r="FB13" s="506"/>
      <c r="FC13" s="506"/>
      <c r="FD13" s="506"/>
      <c r="FE13" s="506"/>
      <c r="FF13" s="506"/>
      <c r="FG13" s="506"/>
      <c r="FH13" s="506"/>
      <c r="FI13" s="506"/>
      <c r="FJ13" s="506"/>
      <c r="FK13" s="506"/>
      <c r="FL13" s="506"/>
      <c r="FM13" s="506"/>
      <c r="FN13" s="506"/>
      <c r="FO13" s="506"/>
      <c r="FP13" s="506"/>
      <c r="FQ13" s="506"/>
      <c r="FR13" s="506"/>
      <c r="FS13" s="506"/>
      <c r="FT13" s="506"/>
      <c r="FU13" s="506"/>
      <c r="FV13" s="506"/>
      <c r="FW13" s="506"/>
      <c r="FX13" s="506"/>
      <c r="FY13" s="506"/>
      <c r="FZ13" s="506"/>
      <c r="GA13" s="506"/>
      <c r="GB13" s="506"/>
    </row>
    <row r="14" spans="1:184" s="626" customFormat="1" ht="18" customHeight="1">
      <c r="A14" s="628" t="s">
        <v>915</v>
      </c>
      <c r="B14" s="506" t="s">
        <v>781</v>
      </c>
      <c r="C14" s="625"/>
      <c r="D14" s="625"/>
      <c r="E14" s="625"/>
      <c r="F14" s="625">
        <v>300</v>
      </c>
      <c r="G14" s="625"/>
      <c r="H14" s="625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  <c r="BA14" s="506"/>
      <c r="BB14" s="506"/>
      <c r="BC14" s="506"/>
      <c r="BD14" s="506"/>
      <c r="BE14" s="506"/>
      <c r="BF14" s="506"/>
      <c r="BG14" s="506"/>
      <c r="BH14" s="506"/>
      <c r="BI14" s="506"/>
      <c r="BJ14" s="506"/>
      <c r="BK14" s="506"/>
      <c r="BL14" s="506"/>
      <c r="BM14" s="506"/>
      <c r="BN14" s="506"/>
      <c r="BO14" s="506"/>
      <c r="BP14" s="506"/>
      <c r="BQ14" s="506"/>
      <c r="BR14" s="506"/>
      <c r="BS14" s="506"/>
      <c r="BT14" s="506"/>
      <c r="BU14" s="506"/>
      <c r="BV14" s="506"/>
      <c r="BW14" s="506"/>
      <c r="BX14" s="506"/>
      <c r="BY14" s="506"/>
      <c r="BZ14" s="506"/>
      <c r="CA14" s="506"/>
      <c r="CB14" s="506"/>
      <c r="CC14" s="506"/>
      <c r="CD14" s="506"/>
      <c r="CE14" s="506"/>
      <c r="CF14" s="506"/>
      <c r="CG14" s="506"/>
      <c r="CH14" s="506"/>
      <c r="CI14" s="506"/>
      <c r="CJ14" s="506"/>
      <c r="CK14" s="506"/>
      <c r="CL14" s="506"/>
      <c r="CM14" s="506"/>
      <c r="CN14" s="506"/>
      <c r="CO14" s="506"/>
      <c r="CP14" s="506"/>
      <c r="CQ14" s="506"/>
      <c r="CR14" s="506"/>
      <c r="CS14" s="506"/>
      <c r="CT14" s="506"/>
      <c r="CU14" s="506"/>
      <c r="CV14" s="506"/>
      <c r="CW14" s="506"/>
      <c r="CX14" s="506"/>
      <c r="CY14" s="506"/>
      <c r="CZ14" s="506"/>
      <c r="DA14" s="506"/>
      <c r="DB14" s="506"/>
      <c r="DC14" s="506"/>
      <c r="DD14" s="506"/>
      <c r="DE14" s="506"/>
      <c r="DF14" s="506"/>
      <c r="DG14" s="506"/>
      <c r="DH14" s="506"/>
      <c r="DI14" s="506"/>
      <c r="DJ14" s="506"/>
      <c r="DK14" s="506"/>
      <c r="DL14" s="506"/>
      <c r="DM14" s="506"/>
      <c r="DN14" s="506"/>
      <c r="DO14" s="506"/>
      <c r="DP14" s="506"/>
      <c r="DQ14" s="506"/>
      <c r="DR14" s="506"/>
      <c r="DS14" s="506"/>
      <c r="DT14" s="506"/>
      <c r="DU14" s="506"/>
      <c r="DV14" s="506"/>
      <c r="DW14" s="506"/>
      <c r="DX14" s="506"/>
      <c r="DY14" s="506"/>
      <c r="DZ14" s="506"/>
      <c r="EA14" s="506"/>
      <c r="EB14" s="506"/>
      <c r="EC14" s="506"/>
      <c r="ED14" s="506"/>
      <c r="EE14" s="506"/>
      <c r="EF14" s="506"/>
      <c r="EG14" s="506"/>
      <c r="EH14" s="506"/>
      <c r="EI14" s="506"/>
      <c r="EJ14" s="506"/>
      <c r="EK14" s="506"/>
      <c r="EL14" s="506"/>
      <c r="EM14" s="506"/>
      <c r="EN14" s="506"/>
      <c r="EO14" s="506"/>
      <c r="EP14" s="506"/>
      <c r="EQ14" s="506"/>
      <c r="ER14" s="506"/>
      <c r="ES14" s="506"/>
      <c r="ET14" s="506"/>
      <c r="EU14" s="506"/>
      <c r="EV14" s="506"/>
      <c r="EW14" s="506"/>
      <c r="EX14" s="506"/>
      <c r="EY14" s="506"/>
      <c r="EZ14" s="506"/>
      <c r="FA14" s="506"/>
      <c r="FB14" s="506"/>
      <c r="FC14" s="506"/>
      <c r="FD14" s="506"/>
      <c r="FE14" s="506"/>
      <c r="FF14" s="506"/>
      <c r="FG14" s="506"/>
      <c r="FH14" s="506"/>
      <c r="FI14" s="506"/>
      <c r="FJ14" s="506"/>
      <c r="FK14" s="506"/>
      <c r="FL14" s="506"/>
      <c r="FM14" s="506"/>
      <c r="FN14" s="506"/>
      <c r="FO14" s="506"/>
      <c r="FP14" s="506"/>
      <c r="FQ14" s="506"/>
      <c r="FR14" s="506"/>
      <c r="FS14" s="506"/>
      <c r="FT14" s="506"/>
      <c r="FU14" s="506"/>
      <c r="FV14" s="506"/>
      <c r="FW14" s="506"/>
      <c r="FX14" s="506"/>
      <c r="FY14" s="506"/>
      <c r="FZ14" s="506"/>
      <c r="GA14" s="506"/>
      <c r="GB14" s="506"/>
    </row>
    <row r="15" spans="3:184" ht="13.5" thickBot="1">
      <c r="C15" s="629"/>
      <c r="D15" s="629"/>
      <c r="E15" s="629"/>
      <c r="F15" s="629"/>
      <c r="G15" s="629"/>
      <c r="H15" s="629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6"/>
      <c r="AL15" s="506"/>
      <c r="AM15" s="506"/>
      <c r="AN15" s="506"/>
      <c r="AO15" s="506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  <c r="BA15" s="506"/>
      <c r="BB15" s="506"/>
      <c r="BC15" s="506"/>
      <c r="BD15" s="506"/>
      <c r="BE15" s="506"/>
      <c r="BF15" s="506"/>
      <c r="BG15" s="506"/>
      <c r="BH15" s="506"/>
      <c r="BI15" s="506"/>
      <c r="BJ15" s="506"/>
      <c r="BK15" s="506"/>
      <c r="BL15" s="506"/>
      <c r="BM15" s="506"/>
      <c r="BN15" s="506"/>
      <c r="BO15" s="506"/>
      <c r="BP15" s="506"/>
      <c r="BQ15" s="506"/>
      <c r="BR15" s="506"/>
      <c r="BS15" s="506"/>
      <c r="BT15" s="506"/>
      <c r="BU15" s="506"/>
      <c r="BV15" s="506"/>
      <c r="BW15" s="506"/>
      <c r="BX15" s="506"/>
      <c r="BY15" s="506"/>
      <c r="BZ15" s="506"/>
      <c r="CA15" s="506"/>
      <c r="CB15" s="506"/>
      <c r="CC15" s="506"/>
      <c r="CD15" s="506"/>
      <c r="CE15" s="506"/>
      <c r="CF15" s="506"/>
      <c r="CG15" s="506"/>
      <c r="CH15" s="506"/>
      <c r="CI15" s="506"/>
      <c r="CJ15" s="506"/>
      <c r="CK15" s="506"/>
      <c r="CL15" s="506"/>
      <c r="CM15" s="506"/>
      <c r="CN15" s="506"/>
      <c r="CO15" s="506"/>
      <c r="CP15" s="506"/>
      <c r="CQ15" s="506"/>
      <c r="CR15" s="506"/>
      <c r="CS15" s="506"/>
      <c r="CT15" s="506"/>
      <c r="CU15" s="506"/>
      <c r="CV15" s="506"/>
      <c r="CW15" s="506"/>
      <c r="CX15" s="506"/>
      <c r="CY15" s="506"/>
      <c r="CZ15" s="506"/>
      <c r="DA15" s="506"/>
      <c r="DB15" s="506"/>
      <c r="DC15" s="506"/>
      <c r="DD15" s="506"/>
      <c r="DE15" s="506"/>
      <c r="DF15" s="506"/>
      <c r="DG15" s="506"/>
      <c r="DH15" s="506"/>
      <c r="DI15" s="506"/>
      <c r="DJ15" s="506"/>
      <c r="DK15" s="506"/>
      <c r="DL15" s="506"/>
      <c r="DM15" s="506"/>
      <c r="DN15" s="506"/>
      <c r="DO15" s="506"/>
      <c r="DP15" s="506"/>
      <c r="DQ15" s="506"/>
      <c r="DR15" s="506"/>
      <c r="DS15" s="506"/>
      <c r="DT15" s="506"/>
      <c r="DU15" s="506"/>
      <c r="DV15" s="506"/>
      <c r="DW15" s="506"/>
      <c r="DX15" s="506"/>
      <c r="DY15" s="506"/>
      <c r="DZ15" s="506"/>
      <c r="EA15" s="506"/>
      <c r="EB15" s="506"/>
      <c r="EC15" s="506"/>
      <c r="ED15" s="506"/>
      <c r="EE15" s="506"/>
      <c r="EF15" s="506"/>
      <c r="EG15" s="506"/>
      <c r="EH15" s="506"/>
      <c r="EI15" s="506"/>
      <c r="EJ15" s="506"/>
      <c r="EK15" s="506"/>
      <c r="EL15" s="506"/>
      <c r="EM15" s="506"/>
      <c r="EN15" s="506"/>
      <c r="EO15" s="506"/>
      <c r="EP15" s="506"/>
      <c r="EQ15" s="506"/>
      <c r="ER15" s="506"/>
      <c r="ES15" s="506"/>
      <c r="ET15" s="506"/>
      <c r="EU15" s="506"/>
      <c r="EV15" s="506"/>
      <c r="EW15" s="506"/>
      <c r="EX15" s="506"/>
      <c r="EY15" s="506"/>
      <c r="EZ15" s="506"/>
      <c r="FA15" s="506"/>
      <c r="FB15" s="506"/>
      <c r="FC15" s="506"/>
      <c r="FD15" s="506"/>
      <c r="FE15" s="506"/>
      <c r="FF15" s="506"/>
      <c r="FG15" s="506"/>
      <c r="FH15" s="506"/>
      <c r="FI15" s="506"/>
      <c r="FJ15" s="506"/>
      <c r="FK15" s="506"/>
      <c r="FL15" s="506"/>
      <c r="FM15" s="506"/>
      <c r="FN15" s="506"/>
      <c r="FO15" s="506"/>
      <c r="FP15" s="506"/>
      <c r="FQ15" s="506"/>
      <c r="FR15" s="506"/>
      <c r="FS15" s="506"/>
      <c r="FT15" s="506"/>
      <c r="FU15" s="506"/>
      <c r="FV15" s="506"/>
      <c r="FW15" s="506"/>
      <c r="FX15" s="506"/>
      <c r="FY15" s="506"/>
      <c r="FZ15" s="506"/>
      <c r="GA15" s="506"/>
      <c r="GB15" s="506"/>
    </row>
    <row r="16" spans="1:184" s="459" customFormat="1" ht="17.25" customHeight="1" thickBot="1">
      <c r="A16" s="630" t="s">
        <v>782</v>
      </c>
      <c r="B16" s="631"/>
      <c r="C16" s="632"/>
      <c r="D16" s="632">
        <f>SUM(D11:D12)</f>
        <v>23226</v>
      </c>
      <c r="E16" s="632">
        <f>SUM(E11:E12)</f>
        <v>25762</v>
      </c>
      <c r="F16" s="632">
        <f>SUM(F11:F15)</f>
        <v>28582</v>
      </c>
      <c r="G16" s="632">
        <f>SUM(G11:G15)</f>
        <v>23202</v>
      </c>
      <c r="H16" s="632">
        <f>SUM(H10:H14)</f>
        <v>64322</v>
      </c>
      <c r="I16" s="633"/>
      <c r="J16" s="633"/>
      <c r="K16" s="633"/>
      <c r="L16" s="633"/>
      <c r="M16" s="633"/>
      <c r="N16" s="633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3"/>
      <c r="Z16" s="633"/>
      <c r="AA16" s="633"/>
      <c r="AB16" s="633"/>
      <c r="AC16" s="633"/>
      <c r="AD16" s="633"/>
      <c r="AE16" s="633"/>
      <c r="AF16" s="633"/>
      <c r="AG16" s="633"/>
      <c r="AH16" s="633"/>
      <c r="AI16" s="633"/>
      <c r="AJ16" s="633"/>
      <c r="AK16" s="633"/>
      <c r="AL16" s="633"/>
      <c r="AM16" s="633"/>
      <c r="AN16" s="633"/>
      <c r="AO16" s="633"/>
      <c r="AP16" s="633"/>
      <c r="AQ16" s="633"/>
      <c r="AR16" s="633"/>
      <c r="AS16" s="633"/>
      <c r="AT16" s="633"/>
      <c r="AU16" s="633"/>
      <c r="AV16" s="633"/>
      <c r="AW16" s="633"/>
      <c r="AX16" s="633"/>
      <c r="AY16" s="633"/>
      <c r="AZ16" s="633"/>
      <c r="BA16" s="633"/>
      <c r="BB16" s="633"/>
      <c r="BC16" s="633"/>
      <c r="BD16" s="633"/>
      <c r="BE16" s="633"/>
      <c r="BF16" s="633"/>
      <c r="BG16" s="633"/>
      <c r="BH16" s="633"/>
      <c r="BI16" s="633"/>
      <c r="BJ16" s="633"/>
      <c r="BK16" s="633"/>
      <c r="BL16" s="633"/>
      <c r="BM16" s="633"/>
      <c r="BN16" s="633"/>
      <c r="BO16" s="633"/>
      <c r="BP16" s="633"/>
      <c r="BQ16" s="633"/>
      <c r="BR16" s="633"/>
      <c r="BS16" s="633"/>
      <c r="BT16" s="633"/>
      <c r="BU16" s="633"/>
      <c r="BV16" s="633"/>
      <c r="BW16" s="633"/>
      <c r="BX16" s="633"/>
      <c r="BY16" s="633"/>
      <c r="BZ16" s="633"/>
      <c r="CA16" s="633"/>
      <c r="CB16" s="633"/>
      <c r="CC16" s="633"/>
      <c r="CD16" s="633"/>
      <c r="CE16" s="633"/>
      <c r="CF16" s="633"/>
      <c r="CG16" s="633"/>
      <c r="CH16" s="633"/>
      <c r="CI16" s="633"/>
      <c r="CJ16" s="633"/>
      <c r="CK16" s="633"/>
      <c r="CL16" s="633"/>
      <c r="CM16" s="633"/>
      <c r="CN16" s="633"/>
      <c r="CO16" s="633"/>
      <c r="CP16" s="633"/>
      <c r="CQ16" s="633"/>
      <c r="CR16" s="633"/>
      <c r="CS16" s="633"/>
      <c r="CT16" s="633"/>
      <c r="CU16" s="633"/>
      <c r="CV16" s="633"/>
      <c r="CW16" s="633"/>
      <c r="CX16" s="633"/>
      <c r="CY16" s="633"/>
      <c r="CZ16" s="633"/>
      <c r="DA16" s="633"/>
      <c r="DB16" s="633"/>
      <c r="DC16" s="633"/>
      <c r="DD16" s="633"/>
      <c r="DE16" s="633"/>
      <c r="DF16" s="633"/>
      <c r="DG16" s="633"/>
      <c r="DH16" s="633"/>
      <c r="DI16" s="633"/>
      <c r="DJ16" s="633"/>
      <c r="DK16" s="633"/>
      <c r="DL16" s="633"/>
      <c r="DM16" s="633"/>
      <c r="DN16" s="633"/>
      <c r="DO16" s="633"/>
      <c r="DP16" s="633"/>
      <c r="DQ16" s="633"/>
      <c r="DR16" s="633"/>
      <c r="DS16" s="633"/>
      <c r="DT16" s="633"/>
      <c r="DU16" s="633"/>
      <c r="DV16" s="633"/>
      <c r="DW16" s="633"/>
      <c r="DX16" s="633"/>
      <c r="DY16" s="633"/>
      <c r="DZ16" s="633"/>
      <c r="EA16" s="633"/>
      <c r="EB16" s="633"/>
      <c r="EC16" s="633"/>
      <c r="ED16" s="633"/>
      <c r="EE16" s="633"/>
      <c r="EF16" s="633"/>
      <c r="EG16" s="633"/>
      <c r="EH16" s="633"/>
      <c r="EI16" s="633"/>
      <c r="EJ16" s="633"/>
      <c r="EK16" s="633"/>
      <c r="EL16" s="633"/>
      <c r="EM16" s="633"/>
      <c r="EN16" s="633"/>
      <c r="EO16" s="633"/>
      <c r="EP16" s="633"/>
      <c r="EQ16" s="633"/>
      <c r="ER16" s="633"/>
      <c r="ES16" s="633"/>
      <c r="ET16" s="633"/>
      <c r="EU16" s="633"/>
      <c r="EV16" s="633"/>
      <c r="EW16" s="633"/>
      <c r="EX16" s="633"/>
      <c r="EY16" s="633"/>
      <c r="EZ16" s="633"/>
      <c r="FA16" s="633"/>
      <c r="FB16" s="633"/>
      <c r="FC16" s="633"/>
      <c r="FD16" s="633"/>
      <c r="FE16" s="633"/>
      <c r="FF16" s="633"/>
      <c r="FG16" s="633"/>
      <c r="FH16" s="633"/>
      <c r="FI16" s="633"/>
      <c r="FJ16" s="633"/>
      <c r="FK16" s="633"/>
      <c r="FL16" s="633"/>
      <c r="FM16" s="633"/>
      <c r="FN16" s="633"/>
      <c r="FO16" s="633"/>
      <c r="FP16" s="633"/>
      <c r="FQ16" s="633"/>
      <c r="FR16" s="633"/>
      <c r="FS16" s="633"/>
      <c r="FT16" s="633"/>
      <c r="FU16" s="633"/>
      <c r="FV16" s="633"/>
      <c r="FW16" s="633"/>
      <c r="FX16" s="633"/>
      <c r="FY16" s="633"/>
      <c r="FZ16" s="633"/>
      <c r="GA16" s="633"/>
      <c r="GB16" s="633"/>
    </row>
    <row r="17" spans="3:184" ht="21.75" customHeight="1">
      <c r="C17" s="629"/>
      <c r="D17" s="629"/>
      <c r="E17" s="629"/>
      <c r="F17" s="629"/>
      <c r="G17" s="629"/>
      <c r="H17" s="629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  <c r="BA17" s="506"/>
      <c r="BB17" s="506"/>
      <c r="BC17" s="506"/>
      <c r="BD17" s="506"/>
      <c r="BE17" s="506"/>
      <c r="BF17" s="506"/>
      <c r="BG17" s="506"/>
      <c r="BH17" s="506"/>
      <c r="BI17" s="506"/>
      <c r="BJ17" s="506"/>
      <c r="BK17" s="506"/>
      <c r="BL17" s="506"/>
      <c r="BM17" s="506"/>
      <c r="BN17" s="506"/>
      <c r="BO17" s="506"/>
      <c r="BP17" s="506"/>
      <c r="BQ17" s="506"/>
      <c r="BR17" s="506"/>
      <c r="BS17" s="506"/>
      <c r="BT17" s="506"/>
      <c r="BU17" s="506"/>
      <c r="BV17" s="506"/>
      <c r="BW17" s="506"/>
      <c r="BX17" s="506"/>
      <c r="BY17" s="506"/>
      <c r="BZ17" s="506"/>
      <c r="CA17" s="506"/>
      <c r="CB17" s="506"/>
      <c r="CC17" s="506"/>
      <c r="CD17" s="506"/>
      <c r="CE17" s="506"/>
      <c r="CF17" s="506"/>
      <c r="CG17" s="506"/>
      <c r="CH17" s="506"/>
      <c r="CI17" s="506"/>
      <c r="CJ17" s="506"/>
      <c r="CK17" s="506"/>
      <c r="CL17" s="506"/>
      <c r="CM17" s="506"/>
      <c r="CN17" s="506"/>
      <c r="CO17" s="506"/>
      <c r="CP17" s="506"/>
      <c r="CQ17" s="506"/>
      <c r="CR17" s="506"/>
      <c r="CS17" s="506"/>
      <c r="CT17" s="506"/>
      <c r="CU17" s="506"/>
      <c r="CV17" s="506"/>
      <c r="CW17" s="506"/>
      <c r="CX17" s="506"/>
      <c r="CY17" s="506"/>
      <c r="CZ17" s="506"/>
      <c r="DA17" s="506"/>
      <c r="DB17" s="506"/>
      <c r="DC17" s="506"/>
      <c r="DD17" s="506"/>
      <c r="DE17" s="506"/>
      <c r="DF17" s="506"/>
      <c r="DG17" s="506"/>
      <c r="DH17" s="506"/>
      <c r="DI17" s="506"/>
      <c r="DJ17" s="506"/>
      <c r="DK17" s="506"/>
      <c r="DL17" s="506"/>
      <c r="DM17" s="506"/>
      <c r="DN17" s="506"/>
      <c r="DO17" s="506"/>
      <c r="DP17" s="506"/>
      <c r="DQ17" s="506"/>
      <c r="DR17" s="506"/>
      <c r="DS17" s="506"/>
      <c r="DT17" s="506"/>
      <c r="DU17" s="506"/>
      <c r="DV17" s="506"/>
      <c r="DW17" s="506"/>
      <c r="DX17" s="506"/>
      <c r="DY17" s="506"/>
      <c r="DZ17" s="506"/>
      <c r="EA17" s="506"/>
      <c r="EB17" s="506"/>
      <c r="EC17" s="506"/>
      <c r="ED17" s="506"/>
      <c r="EE17" s="506"/>
      <c r="EF17" s="506"/>
      <c r="EG17" s="506"/>
      <c r="EH17" s="506"/>
      <c r="EI17" s="506"/>
      <c r="EJ17" s="506"/>
      <c r="EK17" s="506"/>
      <c r="EL17" s="506"/>
      <c r="EM17" s="506"/>
      <c r="EN17" s="506"/>
      <c r="EO17" s="506"/>
      <c r="EP17" s="506"/>
      <c r="EQ17" s="506"/>
      <c r="ER17" s="506"/>
      <c r="ES17" s="506"/>
      <c r="ET17" s="506"/>
      <c r="EU17" s="506"/>
      <c r="EV17" s="506"/>
      <c r="EW17" s="506"/>
      <c r="EX17" s="506"/>
      <c r="EY17" s="506"/>
      <c r="EZ17" s="506"/>
      <c r="FA17" s="506"/>
      <c r="FB17" s="506"/>
      <c r="FC17" s="506"/>
      <c r="FD17" s="506"/>
      <c r="FE17" s="506"/>
      <c r="FF17" s="506"/>
      <c r="FG17" s="506"/>
      <c r="FH17" s="506"/>
      <c r="FI17" s="506"/>
      <c r="FJ17" s="506"/>
      <c r="FK17" s="506"/>
      <c r="FL17" s="506"/>
      <c r="FM17" s="506"/>
      <c r="FN17" s="506"/>
      <c r="FO17" s="506"/>
      <c r="FP17" s="506"/>
      <c r="FQ17" s="506"/>
      <c r="FR17" s="506"/>
      <c r="FS17" s="506"/>
      <c r="FT17" s="506"/>
      <c r="FU17" s="506"/>
      <c r="FV17" s="506"/>
      <c r="FW17" s="506"/>
      <c r="FX17" s="506"/>
      <c r="FY17" s="506"/>
      <c r="FZ17" s="506"/>
      <c r="GA17" s="506"/>
      <c r="GB17" s="506"/>
    </row>
    <row r="18" spans="1:184" ht="15.75">
      <c r="A18" s="634" t="s">
        <v>783</v>
      </c>
      <c r="C18" s="629"/>
      <c r="D18" s="629"/>
      <c r="E18" s="629"/>
      <c r="F18" s="629"/>
      <c r="G18" s="629"/>
      <c r="H18" s="629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6"/>
      <c r="AL18" s="506"/>
      <c r="AM18" s="506"/>
      <c r="AN18" s="506"/>
      <c r="AO18" s="506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  <c r="BA18" s="506"/>
      <c r="BB18" s="506"/>
      <c r="BC18" s="506"/>
      <c r="BD18" s="506"/>
      <c r="BE18" s="506"/>
      <c r="BF18" s="506"/>
      <c r="BG18" s="506"/>
      <c r="BH18" s="506"/>
      <c r="BI18" s="506"/>
      <c r="BJ18" s="506"/>
      <c r="BK18" s="506"/>
      <c r="BL18" s="506"/>
      <c r="BM18" s="506"/>
      <c r="BN18" s="506"/>
      <c r="BO18" s="506"/>
      <c r="BP18" s="506"/>
      <c r="BQ18" s="506"/>
      <c r="BR18" s="506"/>
      <c r="BS18" s="506"/>
      <c r="BT18" s="506"/>
      <c r="BU18" s="506"/>
      <c r="BV18" s="506"/>
      <c r="BW18" s="506"/>
      <c r="BX18" s="506"/>
      <c r="BY18" s="506"/>
      <c r="BZ18" s="506"/>
      <c r="CA18" s="506"/>
      <c r="CB18" s="506"/>
      <c r="CC18" s="506"/>
      <c r="CD18" s="506"/>
      <c r="CE18" s="506"/>
      <c r="CF18" s="506"/>
      <c r="CG18" s="506"/>
      <c r="CH18" s="506"/>
      <c r="CI18" s="506"/>
      <c r="CJ18" s="506"/>
      <c r="CK18" s="506"/>
      <c r="CL18" s="506"/>
      <c r="CM18" s="506"/>
      <c r="CN18" s="506"/>
      <c r="CO18" s="506"/>
      <c r="CP18" s="506"/>
      <c r="CQ18" s="506"/>
      <c r="CR18" s="506"/>
      <c r="CS18" s="506"/>
      <c r="CT18" s="506"/>
      <c r="CU18" s="506"/>
      <c r="CV18" s="506"/>
      <c r="CW18" s="506"/>
      <c r="CX18" s="506"/>
      <c r="CY18" s="506"/>
      <c r="CZ18" s="506"/>
      <c r="DA18" s="506"/>
      <c r="DB18" s="506"/>
      <c r="DC18" s="506"/>
      <c r="DD18" s="506"/>
      <c r="DE18" s="506"/>
      <c r="DF18" s="506"/>
      <c r="DG18" s="506"/>
      <c r="DH18" s="506"/>
      <c r="DI18" s="506"/>
      <c r="DJ18" s="506"/>
      <c r="DK18" s="506"/>
      <c r="DL18" s="506"/>
      <c r="DM18" s="506"/>
      <c r="DN18" s="506"/>
      <c r="DO18" s="506"/>
      <c r="DP18" s="506"/>
      <c r="DQ18" s="506"/>
      <c r="DR18" s="506"/>
      <c r="DS18" s="506"/>
      <c r="DT18" s="506"/>
      <c r="DU18" s="506"/>
      <c r="DV18" s="506"/>
      <c r="DW18" s="506"/>
      <c r="DX18" s="506"/>
      <c r="DY18" s="506"/>
      <c r="DZ18" s="506"/>
      <c r="EA18" s="506"/>
      <c r="EB18" s="506"/>
      <c r="EC18" s="506"/>
      <c r="ED18" s="506"/>
      <c r="EE18" s="506"/>
      <c r="EF18" s="506"/>
      <c r="EG18" s="506"/>
      <c r="EH18" s="506"/>
      <c r="EI18" s="506"/>
      <c r="EJ18" s="506"/>
      <c r="EK18" s="506"/>
      <c r="EL18" s="506"/>
      <c r="EM18" s="506"/>
      <c r="EN18" s="506"/>
      <c r="EO18" s="506"/>
      <c r="EP18" s="506"/>
      <c r="EQ18" s="506"/>
      <c r="ER18" s="506"/>
      <c r="ES18" s="506"/>
      <c r="ET18" s="506"/>
      <c r="EU18" s="506"/>
      <c r="EV18" s="506"/>
      <c r="EW18" s="506"/>
      <c r="EX18" s="506"/>
      <c r="EY18" s="506"/>
      <c r="EZ18" s="506"/>
      <c r="FA18" s="506"/>
      <c r="FB18" s="506"/>
      <c r="FC18" s="506"/>
      <c r="FD18" s="506"/>
      <c r="FE18" s="506"/>
      <c r="FF18" s="506"/>
      <c r="FG18" s="506"/>
      <c r="FH18" s="506"/>
      <c r="FI18" s="506"/>
      <c r="FJ18" s="506"/>
      <c r="FK18" s="506"/>
      <c r="FL18" s="506"/>
      <c r="FM18" s="506"/>
      <c r="FN18" s="506"/>
      <c r="FO18" s="506"/>
      <c r="FP18" s="506"/>
      <c r="FQ18" s="506"/>
      <c r="FR18" s="506"/>
      <c r="FS18" s="506"/>
      <c r="FT18" s="506"/>
      <c r="FU18" s="506"/>
      <c r="FV18" s="506"/>
      <c r="FW18" s="506"/>
      <c r="FX18" s="506"/>
      <c r="FY18" s="506"/>
      <c r="FZ18" s="506"/>
      <c r="GA18" s="506"/>
      <c r="GB18" s="506"/>
    </row>
    <row r="19" spans="3:184" ht="12.75">
      <c r="C19" s="629"/>
      <c r="D19" s="629"/>
      <c r="E19" s="629"/>
      <c r="F19" s="629"/>
      <c r="G19" s="629"/>
      <c r="H19" s="629"/>
      <c r="I19" s="635"/>
      <c r="J19" s="506"/>
      <c r="K19" s="506"/>
      <c r="L19" s="506"/>
      <c r="M19" s="506"/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  <c r="AE19" s="506"/>
      <c r="AF19" s="506"/>
      <c r="AG19" s="506"/>
      <c r="AH19" s="506"/>
      <c r="AI19" s="506"/>
      <c r="AJ19" s="506"/>
      <c r="AK19" s="506"/>
      <c r="AL19" s="506"/>
      <c r="AM19" s="506"/>
      <c r="AN19" s="506"/>
      <c r="AO19" s="506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  <c r="BA19" s="506"/>
      <c r="BB19" s="506"/>
      <c r="BC19" s="506"/>
      <c r="BD19" s="506"/>
      <c r="BE19" s="506"/>
      <c r="BF19" s="506"/>
      <c r="BG19" s="506"/>
      <c r="BH19" s="506"/>
      <c r="BI19" s="506"/>
      <c r="BJ19" s="506"/>
      <c r="BK19" s="506"/>
      <c r="BL19" s="506"/>
      <c r="BM19" s="506"/>
      <c r="BN19" s="506"/>
      <c r="BO19" s="506"/>
      <c r="BP19" s="506"/>
      <c r="BQ19" s="506"/>
      <c r="BR19" s="506"/>
      <c r="BS19" s="506"/>
      <c r="BT19" s="506"/>
      <c r="BU19" s="506"/>
      <c r="BV19" s="506"/>
      <c r="BW19" s="506"/>
      <c r="BX19" s="506"/>
      <c r="BY19" s="506"/>
      <c r="BZ19" s="506"/>
      <c r="CA19" s="506"/>
      <c r="CB19" s="506"/>
      <c r="CC19" s="506"/>
      <c r="CD19" s="506"/>
      <c r="CE19" s="506"/>
      <c r="CF19" s="506"/>
      <c r="CG19" s="506"/>
      <c r="CH19" s="506"/>
      <c r="CI19" s="506"/>
      <c r="CJ19" s="506"/>
      <c r="CK19" s="506"/>
      <c r="CL19" s="506"/>
      <c r="CM19" s="506"/>
      <c r="CN19" s="506"/>
      <c r="CO19" s="506"/>
      <c r="CP19" s="506"/>
      <c r="CQ19" s="506"/>
      <c r="CR19" s="506"/>
      <c r="CS19" s="506"/>
      <c r="CT19" s="506"/>
      <c r="CU19" s="506"/>
      <c r="CV19" s="506"/>
      <c r="CW19" s="506"/>
      <c r="CX19" s="506"/>
      <c r="CY19" s="506"/>
      <c r="CZ19" s="506"/>
      <c r="DA19" s="506"/>
      <c r="DB19" s="506"/>
      <c r="DC19" s="506"/>
      <c r="DD19" s="506"/>
      <c r="DE19" s="506"/>
      <c r="DF19" s="506"/>
      <c r="DG19" s="506"/>
      <c r="DH19" s="506"/>
      <c r="DI19" s="506"/>
      <c r="DJ19" s="506"/>
      <c r="DK19" s="506"/>
      <c r="DL19" s="506"/>
      <c r="DM19" s="506"/>
      <c r="DN19" s="506"/>
      <c r="DO19" s="506"/>
      <c r="DP19" s="506"/>
      <c r="DQ19" s="506"/>
      <c r="DR19" s="506"/>
      <c r="DS19" s="506"/>
      <c r="DT19" s="506"/>
      <c r="DU19" s="506"/>
      <c r="DV19" s="506"/>
      <c r="DW19" s="506"/>
      <c r="DX19" s="506"/>
      <c r="DY19" s="506"/>
      <c r="DZ19" s="506"/>
      <c r="EA19" s="506"/>
      <c r="EB19" s="506"/>
      <c r="EC19" s="506"/>
      <c r="ED19" s="506"/>
      <c r="EE19" s="506"/>
      <c r="EF19" s="506"/>
      <c r="EG19" s="506"/>
      <c r="EH19" s="506"/>
      <c r="EI19" s="506"/>
      <c r="EJ19" s="506"/>
      <c r="EK19" s="506"/>
      <c r="EL19" s="506"/>
      <c r="EM19" s="506"/>
      <c r="EN19" s="506"/>
      <c r="EO19" s="506"/>
      <c r="EP19" s="506"/>
      <c r="EQ19" s="506"/>
      <c r="ER19" s="506"/>
      <c r="ES19" s="506"/>
      <c r="ET19" s="506"/>
      <c r="EU19" s="506"/>
      <c r="EV19" s="506"/>
      <c r="EW19" s="506"/>
      <c r="EX19" s="506"/>
      <c r="EY19" s="506"/>
      <c r="EZ19" s="506"/>
      <c r="FA19" s="506"/>
      <c r="FB19" s="506"/>
      <c r="FC19" s="506"/>
      <c r="FD19" s="506"/>
      <c r="FE19" s="506"/>
      <c r="FF19" s="506"/>
      <c r="FG19" s="506"/>
      <c r="FH19" s="506"/>
      <c r="FI19" s="506"/>
      <c r="FJ19" s="506"/>
      <c r="FK19" s="506"/>
      <c r="FL19" s="506"/>
      <c r="FM19" s="506"/>
      <c r="FN19" s="506"/>
      <c r="FO19" s="506"/>
      <c r="FP19" s="506"/>
      <c r="FQ19" s="506"/>
      <c r="FR19" s="506"/>
      <c r="FS19" s="506"/>
      <c r="FT19" s="506"/>
      <c r="FU19" s="506"/>
      <c r="FV19" s="506"/>
      <c r="FW19" s="506"/>
      <c r="FX19" s="506"/>
      <c r="FY19" s="506"/>
      <c r="FZ19" s="506"/>
      <c r="GA19" s="506"/>
      <c r="GB19" s="506"/>
    </row>
    <row r="20" spans="1:184" ht="18" customHeight="1">
      <c r="A20" s="628" t="s">
        <v>906</v>
      </c>
      <c r="B20" s="506" t="s">
        <v>784</v>
      </c>
      <c r="C20" s="625">
        <v>2030</v>
      </c>
      <c r="D20" s="625">
        <v>32052</v>
      </c>
      <c r="E20" s="625"/>
      <c r="F20" s="625"/>
      <c r="G20" s="625"/>
      <c r="H20" s="625"/>
      <c r="I20" s="635"/>
      <c r="J20" s="506"/>
      <c r="K20" s="506"/>
      <c r="L20" s="506"/>
      <c r="M20" s="506"/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  <c r="AL20" s="506"/>
      <c r="AM20" s="506"/>
      <c r="AN20" s="506"/>
      <c r="AO20" s="506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  <c r="BA20" s="506"/>
      <c r="BB20" s="506"/>
      <c r="BC20" s="506"/>
      <c r="BD20" s="506"/>
      <c r="BE20" s="506"/>
      <c r="BF20" s="506"/>
      <c r="BG20" s="506"/>
      <c r="BH20" s="506"/>
      <c r="BI20" s="506"/>
      <c r="BJ20" s="506"/>
      <c r="BK20" s="506"/>
      <c r="BL20" s="506"/>
      <c r="BM20" s="506"/>
      <c r="BN20" s="506"/>
      <c r="BO20" s="506"/>
      <c r="BP20" s="506"/>
      <c r="BQ20" s="506"/>
      <c r="BR20" s="506"/>
      <c r="BS20" s="506"/>
      <c r="BT20" s="506"/>
      <c r="BU20" s="506"/>
      <c r="BV20" s="506"/>
      <c r="BW20" s="506"/>
      <c r="BX20" s="506"/>
      <c r="BY20" s="506"/>
      <c r="BZ20" s="506"/>
      <c r="CA20" s="506"/>
      <c r="CB20" s="506"/>
      <c r="CC20" s="506"/>
      <c r="CD20" s="506"/>
      <c r="CE20" s="506"/>
      <c r="CF20" s="506"/>
      <c r="CG20" s="506"/>
      <c r="CH20" s="506"/>
      <c r="CI20" s="506"/>
      <c r="CJ20" s="506"/>
      <c r="CK20" s="506"/>
      <c r="CL20" s="506"/>
      <c r="CM20" s="506"/>
      <c r="CN20" s="506"/>
      <c r="CO20" s="506"/>
      <c r="CP20" s="506"/>
      <c r="CQ20" s="506"/>
      <c r="CR20" s="506"/>
      <c r="CS20" s="506"/>
      <c r="CT20" s="506"/>
      <c r="CU20" s="506"/>
      <c r="CV20" s="506"/>
      <c r="CW20" s="506"/>
      <c r="CX20" s="506"/>
      <c r="CY20" s="506"/>
      <c r="CZ20" s="506"/>
      <c r="DA20" s="506"/>
      <c r="DB20" s="506"/>
      <c r="DC20" s="506"/>
      <c r="DD20" s="506"/>
      <c r="DE20" s="506"/>
      <c r="DF20" s="506"/>
      <c r="DG20" s="506"/>
      <c r="DH20" s="506"/>
      <c r="DI20" s="506"/>
      <c r="DJ20" s="506"/>
      <c r="DK20" s="506"/>
      <c r="DL20" s="506"/>
      <c r="DM20" s="506"/>
      <c r="DN20" s="506"/>
      <c r="DO20" s="506"/>
      <c r="DP20" s="506"/>
      <c r="DQ20" s="506"/>
      <c r="DR20" s="506"/>
      <c r="DS20" s="506"/>
      <c r="DT20" s="506"/>
      <c r="DU20" s="506"/>
      <c r="DV20" s="506"/>
      <c r="DW20" s="506"/>
      <c r="DX20" s="506"/>
      <c r="DY20" s="506"/>
      <c r="DZ20" s="506"/>
      <c r="EA20" s="506"/>
      <c r="EB20" s="506"/>
      <c r="EC20" s="506"/>
      <c r="ED20" s="506"/>
      <c r="EE20" s="506"/>
      <c r="EF20" s="506"/>
      <c r="EG20" s="506"/>
      <c r="EH20" s="506"/>
      <c r="EI20" s="506"/>
      <c r="EJ20" s="506"/>
      <c r="EK20" s="506"/>
      <c r="EL20" s="506"/>
      <c r="EM20" s="506"/>
      <c r="EN20" s="506"/>
      <c r="EO20" s="506"/>
      <c r="EP20" s="506"/>
      <c r="EQ20" s="506"/>
      <c r="ER20" s="506"/>
      <c r="ES20" s="506"/>
      <c r="ET20" s="506"/>
      <c r="EU20" s="506"/>
      <c r="EV20" s="506"/>
      <c r="EW20" s="506"/>
      <c r="EX20" s="506"/>
      <c r="EY20" s="506"/>
      <c r="EZ20" s="506"/>
      <c r="FA20" s="506"/>
      <c r="FB20" s="506"/>
      <c r="FC20" s="506"/>
      <c r="FD20" s="506"/>
      <c r="FE20" s="506"/>
      <c r="FF20" s="506"/>
      <c r="FG20" s="506"/>
      <c r="FH20" s="506"/>
      <c r="FI20" s="506"/>
      <c r="FJ20" s="506"/>
      <c r="FK20" s="506"/>
      <c r="FL20" s="506"/>
      <c r="FM20" s="506"/>
      <c r="FN20" s="506"/>
      <c r="FO20" s="506"/>
      <c r="FP20" s="506"/>
      <c r="FQ20" s="506"/>
      <c r="FR20" s="506"/>
      <c r="FS20" s="506"/>
      <c r="FT20" s="506"/>
      <c r="FU20" s="506"/>
      <c r="FV20" s="506"/>
      <c r="FW20" s="506"/>
      <c r="FX20" s="506"/>
      <c r="FY20" s="506"/>
      <c r="FZ20" s="506"/>
      <c r="GA20" s="506"/>
      <c r="GB20" s="506"/>
    </row>
    <row r="21" spans="1:184" ht="18" customHeight="1">
      <c r="A21" s="628" t="s">
        <v>909</v>
      </c>
      <c r="B21" s="506" t="s">
        <v>785</v>
      </c>
      <c r="C21" s="625"/>
      <c r="D21" s="625">
        <v>981</v>
      </c>
      <c r="E21" s="625"/>
      <c r="F21" s="625"/>
      <c r="G21" s="625"/>
      <c r="H21" s="625"/>
      <c r="I21" s="635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6"/>
      <c r="AL21" s="506"/>
      <c r="AM21" s="506"/>
      <c r="AN21" s="506"/>
      <c r="AO21" s="506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  <c r="BA21" s="506"/>
      <c r="BB21" s="506"/>
      <c r="BC21" s="506"/>
      <c r="BD21" s="506"/>
      <c r="BE21" s="506"/>
      <c r="BF21" s="506"/>
      <c r="BG21" s="506"/>
      <c r="BH21" s="506"/>
      <c r="BI21" s="506"/>
      <c r="BJ21" s="506"/>
      <c r="BK21" s="506"/>
      <c r="BL21" s="506"/>
      <c r="BM21" s="506"/>
      <c r="BN21" s="506"/>
      <c r="BO21" s="506"/>
      <c r="BP21" s="506"/>
      <c r="BQ21" s="506"/>
      <c r="BR21" s="506"/>
      <c r="BS21" s="506"/>
      <c r="BT21" s="506"/>
      <c r="BU21" s="506"/>
      <c r="BV21" s="506"/>
      <c r="BW21" s="506"/>
      <c r="BX21" s="506"/>
      <c r="BY21" s="506"/>
      <c r="BZ21" s="506"/>
      <c r="CA21" s="506"/>
      <c r="CB21" s="506"/>
      <c r="CC21" s="506"/>
      <c r="CD21" s="506"/>
      <c r="CE21" s="506"/>
      <c r="CF21" s="506"/>
      <c r="CG21" s="506"/>
      <c r="CH21" s="506"/>
      <c r="CI21" s="506"/>
      <c r="CJ21" s="506"/>
      <c r="CK21" s="506"/>
      <c r="CL21" s="506"/>
      <c r="CM21" s="506"/>
      <c r="CN21" s="506"/>
      <c r="CO21" s="506"/>
      <c r="CP21" s="506"/>
      <c r="CQ21" s="506"/>
      <c r="CR21" s="506"/>
      <c r="CS21" s="506"/>
      <c r="CT21" s="506"/>
      <c r="CU21" s="506"/>
      <c r="CV21" s="506"/>
      <c r="CW21" s="506"/>
      <c r="CX21" s="506"/>
      <c r="CY21" s="506"/>
      <c r="CZ21" s="506"/>
      <c r="DA21" s="506"/>
      <c r="DB21" s="506"/>
      <c r="DC21" s="506"/>
      <c r="DD21" s="506"/>
      <c r="DE21" s="506"/>
      <c r="DF21" s="506"/>
      <c r="DG21" s="506"/>
      <c r="DH21" s="506"/>
      <c r="DI21" s="506"/>
      <c r="DJ21" s="506"/>
      <c r="DK21" s="506"/>
      <c r="DL21" s="506"/>
      <c r="DM21" s="506"/>
      <c r="DN21" s="506"/>
      <c r="DO21" s="506"/>
      <c r="DP21" s="506"/>
      <c r="DQ21" s="506"/>
      <c r="DR21" s="506"/>
      <c r="DS21" s="506"/>
      <c r="DT21" s="506"/>
      <c r="DU21" s="506"/>
      <c r="DV21" s="506"/>
      <c r="DW21" s="506"/>
      <c r="DX21" s="506"/>
      <c r="DY21" s="506"/>
      <c r="DZ21" s="506"/>
      <c r="EA21" s="506"/>
      <c r="EB21" s="506"/>
      <c r="EC21" s="506"/>
      <c r="ED21" s="506"/>
      <c r="EE21" s="506"/>
      <c r="EF21" s="506"/>
      <c r="EG21" s="506"/>
      <c r="EH21" s="506"/>
      <c r="EI21" s="506"/>
      <c r="EJ21" s="506"/>
      <c r="EK21" s="506"/>
      <c r="EL21" s="506"/>
      <c r="EM21" s="506"/>
      <c r="EN21" s="506"/>
      <c r="EO21" s="506"/>
      <c r="EP21" s="506"/>
      <c r="EQ21" s="506"/>
      <c r="ER21" s="506"/>
      <c r="ES21" s="506"/>
      <c r="ET21" s="506"/>
      <c r="EU21" s="506"/>
      <c r="EV21" s="506"/>
      <c r="EW21" s="506"/>
      <c r="EX21" s="506"/>
      <c r="EY21" s="506"/>
      <c r="EZ21" s="506"/>
      <c r="FA21" s="506"/>
      <c r="FB21" s="506"/>
      <c r="FC21" s="506"/>
      <c r="FD21" s="506"/>
      <c r="FE21" s="506"/>
      <c r="FF21" s="506"/>
      <c r="FG21" s="506"/>
      <c r="FH21" s="506"/>
      <c r="FI21" s="506"/>
      <c r="FJ21" s="506"/>
      <c r="FK21" s="506"/>
      <c r="FL21" s="506"/>
      <c r="FM21" s="506"/>
      <c r="FN21" s="506"/>
      <c r="FO21" s="506"/>
      <c r="FP21" s="506"/>
      <c r="FQ21" s="506"/>
      <c r="FR21" s="506"/>
      <c r="FS21" s="506"/>
      <c r="FT21" s="506"/>
      <c r="FU21" s="506"/>
      <c r="FV21" s="506"/>
      <c r="FW21" s="506"/>
      <c r="FX21" s="506"/>
      <c r="FY21" s="506"/>
      <c r="FZ21" s="506"/>
      <c r="GA21" s="506"/>
      <c r="GB21" s="506"/>
    </row>
    <row r="22" spans="1:184" ht="18" customHeight="1">
      <c r="A22" s="628" t="s">
        <v>912</v>
      </c>
      <c r="B22" s="506" t="s">
        <v>786</v>
      </c>
      <c r="C22" s="625"/>
      <c r="D22" s="625">
        <v>130</v>
      </c>
      <c r="E22" s="625"/>
      <c r="F22" s="625"/>
      <c r="G22" s="625"/>
      <c r="H22" s="625">
        <v>60</v>
      </c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  <c r="BA22" s="506"/>
      <c r="BB22" s="506"/>
      <c r="BC22" s="506"/>
      <c r="BD22" s="506"/>
      <c r="BE22" s="506"/>
      <c r="BF22" s="506"/>
      <c r="BG22" s="506"/>
      <c r="BH22" s="506"/>
      <c r="BI22" s="506"/>
      <c r="BJ22" s="506"/>
      <c r="BK22" s="506"/>
      <c r="BL22" s="506"/>
      <c r="BM22" s="506"/>
      <c r="BN22" s="506"/>
      <c r="BO22" s="506"/>
      <c r="BP22" s="506"/>
      <c r="BQ22" s="506"/>
      <c r="BR22" s="506"/>
      <c r="BS22" s="506"/>
      <c r="BT22" s="506"/>
      <c r="BU22" s="506"/>
      <c r="BV22" s="506"/>
      <c r="BW22" s="506"/>
      <c r="BX22" s="506"/>
      <c r="BY22" s="506"/>
      <c r="BZ22" s="506"/>
      <c r="CA22" s="506"/>
      <c r="CB22" s="506"/>
      <c r="CC22" s="506"/>
      <c r="CD22" s="506"/>
      <c r="CE22" s="506"/>
      <c r="CF22" s="506"/>
      <c r="CG22" s="506"/>
      <c r="CH22" s="506"/>
      <c r="CI22" s="506"/>
      <c r="CJ22" s="506"/>
      <c r="CK22" s="506"/>
      <c r="CL22" s="506"/>
      <c r="CM22" s="506"/>
      <c r="CN22" s="506"/>
      <c r="CO22" s="506"/>
      <c r="CP22" s="506"/>
      <c r="CQ22" s="506"/>
      <c r="CR22" s="506"/>
      <c r="CS22" s="506"/>
      <c r="CT22" s="506"/>
      <c r="CU22" s="506"/>
      <c r="CV22" s="506"/>
      <c r="CW22" s="506"/>
      <c r="CX22" s="506"/>
      <c r="CY22" s="506"/>
      <c r="CZ22" s="506"/>
      <c r="DA22" s="506"/>
      <c r="DB22" s="506"/>
      <c r="DC22" s="506"/>
      <c r="DD22" s="506"/>
      <c r="DE22" s="506"/>
      <c r="DF22" s="506"/>
      <c r="DG22" s="506"/>
      <c r="DH22" s="506"/>
      <c r="DI22" s="506"/>
      <c r="DJ22" s="506"/>
      <c r="DK22" s="506"/>
      <c r="DL22" s="506"/>
      <c r="DM22" s="506"/>
      <c r="DN22" s="506"/>
      <c r="DO22" s="506"/>
      <c r="DP22" s="506"/>
      <c r="DQ22" s="506"/>
      <c r="DR22" s="506"/>
      <c r="DS22" s="506"/>
      <c r="DT22" s="506"/>
      <c r="DU22" s="506"/>
      <c r="DV22" s="506"/>
      <c r="DW22" s="506"/>
      <c r="DX22" s="506"/>
      <c r="DY22" s="506"/>
      <c r="DZ22" s="506"/>
      <c r="EA22" s="506"/>
      <c r="EB22" s="506"/>
      <c r="EC22" s="506"/>
      <c r="ED22" s="506"/>
      <c r="EE22" s="506"/>
      <c r="EF22" s="506"/>
      <c r="EG22" s="506"/>
      <c r="EH22" s="506"/>
      <c r="EI22" s="506"/>
      <c r="EJ22" s="506"/>
      <c r="EK22" s="506"/>
      <c r="EL22" s="506"/>
      <c r="EM22" s="506"/>
      <c r="EN22" s="506"/>
      <c r="EO22" s="506"/>
      <c r="EP22" s="506"/>
      <c r="EQ22" s="506"/>
      <c r="ER22" s="506"/>
      <c r="ES22" s="506"/>
      <c r="ET22" s="506"/>
      <c r="EU22" s="506"/>
      <c r="EV22" s="506"/>
      <c r="EW22" s="506"/>
      <c r="EX22" s="506"/>
      <c r="EY22" s="506"/>
      <c r="EZ22" s="506"/>
      <c r="FA22" s="506"/>
      <c r="FB22" s="506"/>
      <c r="FC22" s="506"/>
      <c r="FD22" s="506"/>
      <c r="FE22" s="506"/>
      <c r="FF22" s="506"/>
      <c r="FG22" s="506"/>
      <c r="FH22" s="506"/>
      <c r="FI22" s="506"/>
      <c r="FJ22" s="506"/>
      <c r="FK22" s="506"/>
      <c r="FL22" s="506"/>
      <c r="FM22" s="506"/>
      <c r="FN22" s="506"/>
      <c r="FO22" s="506"/>
      <c r="FP22" s="506"/>
      <c r="FQ22" s="506"/>
      <c r="FR22" s="506"/>
      <c r="FS22" s="506"/>
      <c r="FT22" s="506"/>
      <c r="FU22" s="506"/>
      <c r="FV22" s="506"/>
      <c r="FW22" s="506"/>
      <c r="FX22" s="506"/>
      <c r="FY22" s="506"/>
      <c r="FZ22" s="506"/>
      <c r="GA22" s="506"/>
      <c r="GB22" s="506"/>
    </row>
    <row r="23" spans="1:184" ht="18" customHeight="1">
      <c r="A23" s="628" t="s">
        <v>915</v>
      </c>
      <c r="B23" s="506" t="s">
        <v>787</v>
      </c>
      <c r="C23" s="625"/>
      <c r="D23" s="625"/>
      <c r="E23" s="625">
        <v>832</v>
      </c>
      <c r="F23" s="625">
        <v>8656</v>
      </c>
      <c r="G23" s="625"/>
      <c r="H23" s="625">
        <v>9488</v>
      </c>
      <c r="I23" s="506"/>
      <c r="J23" s="506"/>
      <c r="K23" s="506"/>
      <c r="L23" s="506"/>
      <c r="M23" s="506"/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06"/>
      <c r="AI23" s="506"/>
      <c r="AJ23" s="506"/>
      <c r="AK23" s="506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  <c r="BD23" s="506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506"/>
      <c r="BP23" s="506"/>
      <c r="BQ23" s="506"/>
      <c r="BR23" s="506"/>
      <c r="BS23" s="506"/>
      <c r="BT23" s="506"/>
      <c r="BU23" s="506"/>
      <c r="BV23" s="506"/>
      <c r="BW23" s="506"/>
      <c r="BX23" s="506"/>
      <c r="BY23" s="506"/>
      <c r="BZ23" s="506"/>
      <c r="CA23" s="506"/>
      <c r="CB23" s="506"/>
      <c r="CC23" s="506"/>
      <c r="CD23" s="506"/>
      <c r="CE23" s="506"/>
      <c r="CF23" s="506"/>
      <c r="CG23" s="506"/>
      <c r="CH23" s="506"/>
      <c r="CI23" s="506"/>
      <c r="CJ23" s="506"/>
      <c r="CK23" s="506"/>
      <c r="CL23" s="506"/>
      <c r="CM23" s="506"/>
      <c r="CN23" s="506"/>
      <c r="CO23" s="506"/>
      <c r="CP23" s="506"/>
      <c r="CQ23" s="506"/>
      <c r="CR23" s="506"/>
      <c r="CS23" s="506"/>
      <c r="CT23" s="506"/>
      <c r="CU23" s="506"/>
      <c r="CV23" s="506"/>
      <c r="CW23" s="506"/>
      <c r="CX23" s="506"/>
      <c r="CY23" s="506"/>
      <c r="CZ23" s="506"/>
      <c r="DA23" s="506"/>
      <c r="DB23" s="506"/>
      <c r="DC23" s="506"/>
      <c r="DD23" s="506"/>
      <c r="DE23" s="506"/>
      <c r="DF23" s="506"/>
      <c r="DG23" s="506"/>
      <c r="DH23" s="506"/>
      <c r="DI23" s="506"/>
      <c r="DJ23" s="506"/>
      <c r="DK23" s="506"/>
      <c r="DL23" s="506"/>
      <c r="DM23" s="506"/>
      <c r="DN23" s="506"/>
      <c r="DO23" s="506"/>
      <c r="DP23" s="506"/>
      <c r="DQ23" s="506"/>
      <c r="DR23" s="506"/>
      <c r="DS23" s="506"/>
      <c r="DT23" s="506"/>
      <c r="DU23" s="506"/>
      <c r="DV23" s="506"/>
      <c r="DW23" s="506"/>
      <c r="DX23" s="506"/>
      <c r="DY23" s="506"/>
      <c r="DZ23" s="506"/>
      <c r="EA23" s="506"/>
      <c r="EB23" s="506"/>
      <c r="EC23" s="506"/>
      <c r="ED23" s="506"/>
      <c r="EE23" s="506"/>
      <c r="EF23" s="506"/>
      <c r="EG23" s="506"/>
      <c r="EH23" s="506"/>
      <c r="EI23" s="506"/>
      <c r="EJ23" s="506"/>
      <c r="EK23" s="506"/>
      <c r="EL23" s="506"/>
      <c r="EM23" s="506"/>
      <c r="EN23" s="506"/>
      <c r="EO23" s="506"/>
      <c r="EP23" s="506"/>
      <c r="EQ23" s="506"/>
      <c r="ER23" s="506"/>
      <c r="ES23" s="506"/>
      <c r="ET23" s="506"/>
      <c r="EU23" s="506"/>
      <c r="EV23" s="506"/>
      <c r="EW23" s="506"/>
      <c r="EX23" s="506"/>
      <c r="EY23" s="506"/>
      <c r="EZ23" s="506"/>
      <c r="FA23" s="506"/>
      <c r="FB23" s="506"/>
      <c r="FC23" s="506"/>
      <c r="FD23" s="506"/>
      <c r="FE23" s="506"/>
      <c r="FF23" s="506"/>
      <c r="FG23" s="506"/>
      <c r="FH23" s="506"/>
      <c r="FI23" s="506"/>
      <c r="FJ23" s="506"/>
      <c r="FK23" s="506"/>
      <c r="FL23" s="506"/>
      <c r="FM23" s="506"/>
      <c r="FN23" s="506"/>
      <c r="FO23" s="506"/>
      <c r="FP23" s="506"/>
      <c r="FQ23" s="506"/>
      <c r="FR23" s="506"/>
      <c r="FS23" s="506"/>
      <c r="FT23" s="506"/>
      <c r="FU23" s="506"/>
      <c r="FV23" s="506"/>
      <c r="FW23" s="506"/>
      <c r="FX23" s="506"/>
      <c r="FY23" s="506"/>
      <c r="FZ23" s="506"/>
      <c r="GA23" s="506"/>
      <c r="GB23" s="506"/>
    </row>
    <row r="24" spans="1:184" ht="18" customHeight="1">
      <c r="A24" s="628" t="s">
        <v>918</v>
      </c>
      <c r="B24" s="506" t="s">
        <v>788</v>
      </c>
      <c r="C24" s="625"/>
      <c r="D24" s="625"/>
      <c r="E24" s="625">
        <v>472</v>
      </c>
      <c r="F24" s="625">
        <v>7715</v>
      </c>
      <c r="G24" s="625"/>
      <c r="H24" s="625">
        <v>1697</v>
      </c>
      <c r="I24" s="506"/>
      <c r="J24" s="506"/>
      <c r="K24" s="506"/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  <c r="AL24" s="506"/>
      <c r="AM24" s="506"/>
      <c r="AN24" s="506"/>
      <c r="AO24" s="506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  <c r="BA24" s="506"/>
      <c r="BB24" s="506"/>
      <c r="BC24" s="506"/>
      <c r="BD24" s="506"/>
      <c r="BE24" s="506"/>
      <c r="BF24" s="506"/>
      <c r="BG24" s="506"/>
      <c r="BH24" s="506"/>
      <c r="BI24" s="506"/>
      <c r="BJ24" s="506"/>
      <c r="BK24" s="506"/>
      <c r="BL24" s="506"/>
      <c r="BM24" s="506"/>
      <c r="BN24" s="506"/>
      <c r="BO24" s="506"/>
      <c r="BP24" s="506"/>
      <c r="BQ24" s="506"/>
      <c r="BR24" s="506"/>
      <c r="BS24" s="506"/>
      <c r="BT24" s="506"/>
      <c r="BU24" s="506"/>
      <c r="BV24" s="506"/>
      <c r="BW24" s="506"/>
      <c r="BX24" s="506"/>
      <c r="BY24" s="506"/>
      <c r="BZ24" s="506"/>
      <c r="CA24" s="506"/>
      <c r="CB24" s="506"/>
      <c r="CC24" s="506"/>
      <c r="CD24" s="506"/>
      <c r="CE24" s="506"/>
      <c r="CF24" s="506"/>
      <c r="CG24" s="506"/>
      <c r="CH24" s="506"/>
      <c r="CI24" s="506"/>
      <c r="CJ24" s="506"/>
      <c r="CK24" s="506"/>
      <c r="CL24" s="506"/>
      <c r="CM24" s="506"/>
      <c r="CN24" s="506"/>
      <c r="CO24" s="506"/>
      <c r="CP24" s="506"/>
      <c r="CQ24" s="506"/>
      <c r="CR24" s="506"/>
      <c r="CS24" s="506"/>
      <c r="CT24" s="506"/>
      <c r="CU24" s="506"/>
      <c r="CV24" s="506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  <c r="DG24" s="506"/>
      <c r="DH24" s="506"/>
      <c r="DI24" s="506"/>
      <c r="DJ24" s="506"/>
      <c r="DK24" s="506"/>
      <c r="DL24" s="506"/>
      <c r="DM24" s="506"/>
      <c r="DN24" s="506"/>
      <c r="DO24" s="506"/>
      <c r="DP24" s="506"/>
      <c r="DQ24" s="506"/>
      <c r="DR24" s="506"/>
      <c r="DS24" s="506"/>
      <c r="DT24" s="506"/>
      <c r="DU24" s="506"/>
      <c r="DV24" s="506"/>
      <c r="DW24" s="506"/>
      <c r="DX24" s="506"/>
      <c r="DY24" s="506"/>
      <c r="DZ24" s="506"/>
      <c r="EA24" s="506"/>
      <c r="EB24" s="506"/>
      <c r="EC24" s="506"/>
      <c r="ED24" s="506"/>
      <c r="EE24" s="506"/>
      <c r="EF24" s="506"/>
      <c r="EG24" s="506"/>
      <c r="EH24" s="506"/>
      <c r="EI24" s="506"/>
      <c r="EJ24" s="506"/>
      <c r="EK24" s="506"/>
      <c r="EL24" s="506"/>
      <c r="EM24" s="506"/>
      <c r="EN24" s="506"/>
      <c r="EO24" s="506"/>
      <c r="EP24" s="506"/>
      <c r="EQ24" s="506"/>
      <c r="ER24" s="506"/>
      <c r="ES24" s="506"/>
      <c r="ET24" s="506"/>
      <c r="EU24" s="506"/>
      <c r="EV24" s="506"/>
      <c r="EW24" s="506"/>
      <c r="EX24" s="506"/>
      <c r="EY24" s="506"/>
      <c r="EZ24" s="506"/>
      <c r="FA24" s="506"/>
      <c r="FB24" s="506"/>
      <c r="FC24" s="506"/>
      <c r="FD24" s="506"/>
      <c r="FE24" s="506"/>
      <c r="FF24" s="506"/>
      <c r="FG24" s="506"/>
      <c r="FH24" s="506"/>
      <c r="FI24" s="506"/>
      <c r="FJ24" s="506"/>
      <c r="FK24" s="506"/>
      <c r="FL24" s="506"/>
      <c r="FM24" s="506"/>
      <c r="FN24" s="506"/>
      <c r="FO24" s="506"/>
      <c r="FP24" s="506"/>
      <c r="FQ24" s="506"/>
      <c r="FR24" s="506"/>
      <c r="FS24" s="506"/>
      <c r="FT24" s="506"/>
      <c r="FU24" s="506"/>
      <c r="FV24" s="506"/>
      <c r="FW24" s="506"/>
      <c r="FX24" s="506"/>
      <c r="FY24" s="506"/>
      <c r="FZ24" s="506"/>
      <c r="GA24" s="506"/>
      <c r="GB24" s="506"/>
    </row>
    <row r="25" spans="1:184" ht="18" customHeight="1">
      <c r="A25" s="628" t="s">
        <v>921</v>
      </c>
      <c r="B25" s="506" t="s">
        <v>789</v>
      </c>
      <c r="C25" s="625"/>
      <c r="D25" s="625"/>
      <c r="E25" s="625">
        <v>7466</v>
      </c>
      <c r="F25" s="625"/>
      <c r="G25" s="625"/>
      <c r="H25" s="625">
        <v>7466</v>
      </c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506"/>
      <c r="AL25" s="506"/>
      <c r="AM25" s="506"/>
      <c r="AN25" s="506"/>
      <c r="AO25" s="506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  <c r="BA25" s="506"/>
      <c r="BB25" s="506"/>
      <c r="BC25" s="506"/>
      <c r="BD25" s="506"/>
      <c r="BE25" s="506"/>
      <c r="BF25" s="506"/>
      <c r="BG25" s="506"/>
      <c r="BH25" s="506"/>
      <c r="BI25" s="506"/>
      <c r="BJ25" s="506"/>
      <c r="BK25" s="506"/>
      <c r="BL25" s="506"/>
      <c r="BM25" s="506"/>
      <c r="BN25" s="506"/>
      <c r="BO25" s="506"/>
      <c r="BP25" s="506"/>
      <c r="BQ25" s="506"/>
      <c r="BR25" s="506"/>
      <c r="BS25" s="506"/>
      <c r="BT25" s="506"/>
      <c r="BU25" s="506"/>
      <c r="BV25" s="506"/>
      <c r="BW25" s="506"/>
      <c r="BX25" s="506"/>
      <c r="BY25" s="506"/>
      <c r="BZ25" s="506"/>
      <c r="CA25" s="506"/>
      <c r="CB25" s="506"/>
      <c r="CC25" s="506"/>
      <c r="CD25" s="506"/>
      <c r="CE25" s="506"/>
      <c r="CF25" s="506"/>
      <c r="CG25" s="506"/>
      <c r="CH25" s="506"/>
      <c r="CI25" s="506"/>
      <c r="CJ25" s="506"/>
      <c r="CK25" s="506"/>
      <c r="CL25" s="506"/>
      <c r="CM25" s="506"/>
      <c r="CN25" s="506"/>
      <c r="CO25" s="506"/>
      <c r="CP25" s="506"/>
      <c r="CQ25" s="506"/>
      <c r="CR25" s="506"/>
      <c r="CS25" s="506"/>
      <c r="CT25" s="506"/>
      <c r="CU25" s="506"/>
      <c r="CV25" s="506"/>
      <c r="CW25" s="506"/>
      <c r="CX25" s="506"/>
      <c r="CY25" s="506"/>
      <c r="CZ25" s="506"/>
      <c r="DA25" s="506"/>
      <c r="DB25" s="506"/>
      <c r="DC25" s="506"/>
      <c r="DD25" s="506"/>
      <c r="DE25" s="506"/>
      <c r="DF25" s="506"/>
      <c r="DG25" s="506"/>
      <c r="DH25" s="506"/>
      <c r="DI25" s="506"/>
      <c r="DJ25" s="506"/>
      <c r="DK25" s="506"/>
      <c r="DL25" s="506"/>
      <c r="DM25" s="506"/>
      <c r="DN25" s="506"/>
      <c r="DO25" s="506"/>
      <c r="DP25" s="506"/>
      <c r="DQ25" s="506"/>
      <c r="DR25" s="506"/>
      <c r="DS25" s="506"/>
      <c r="DT25" s="506"/>
      <c r="DU25" s="506"/>
      <c r="DV25" s="506"/>
      <c r="DW25" s="506"/>
      <c r="DX25" s="506"/>
      <c r="DY25" s="506"/>
      <c r="DZ25" s="506"/>
      <c r="EA25" s="506"/>
      <c r="EB25" s="506"/>
      <c r="EC25" s="506"/>
      <c r="ED25" s="506"/>
      <c r="EE25" s="506"/>
      <c r="EF25" s="506"/>
      <c r="EG25" s="506"/>
      <c r="EH25" s="506"/>
      <c r="EI25" s="506"/>
      <c r="EJ25" s="506"/>
      <c r="EK25" s="506"/>
      <c r="EL25" s="506"/>
      <c r="EM25" s="506"/>
      <c r="EN25" s="506"/>
      <c r="EO25" s="506"/>
      <c r="EP25" s="506"/>
      <c r="EQ25" s="506"/>
      <c r="ER25" s="506"/>
      <c r="ES25" s="506"/>
      <c r="ET25" s="506"/>
      <c r="EU25" s="506"/>
      <c r="EV25" s="506"/>
      <c r="EW25" s="506"/>
      <c r="EX25" s="506"/>
      <c r="EY25" s="506"/>
      <c r="EZ25" s="506"/>
      <c r="FA25" s="506"/>
      <c r="FB25" s="506"/>
      <c r="FC25" s="506"/>
      <c r="FD25" s="506"/>
      <c r="FE25" s="506"/>
      <c r="FF25" s="506"/>
      <c r="FG25" s="506"/>
      <c r="FH25" s="506"/>
      <c r="FI25" s="506"/>
      <c r="FJ25" s="506"/>
      <c r="FK25" s="506"/>
      <c r="FL25" s="506"/>
      <c r="FM25" s="506"/>
      <c r="FN25" s="506"/>
      <c r="FO25" s="506"/>
      <c r="FP25" s="506"/>
      <c r="FQ25" s="506"/>
      <c r="FR25" s="506"/>
      <c r="FS25" s="506"/>
      <c r="FT25" s="506"/>
      <c r="FU25" s="506"/>
      <c r="FV25" s="506"/>
      <c r="FW25" s="506"/>
      <c r="FX25" s="506"/>
      <c r="FY25" s="506"/>
      <c r="FZ25" s="506"/>
      <c r="GA25" s="506"/>
      <c r="GB25" s="506"/>
    </row>
    <row r="26" spans="1:184" ht="18" customHeight="1">
      <c r="A26" s="628" t="s">
        <v>924</v>
      </c>
      <c r="B26" s="506" t="s">
        <v>790</v>
      </c>
      <c r="C26" s="625"/>
      <c r="D26" s="625"/>
      <c r="E26" s="625"/>
      <c r="F26" s="625">
        <v>5000</v>
      </c>
      <c r="G26" s="625"/>
      <c r="H26" s="625">
        <v>5000</v>
      </c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506"/>
      <c r="AL26" s="506"/>
      <c r="AM26" s="506"/>
      <c r="AN26" s="506"/>
      <c r="AO26" s="506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  <c r="BA26" s="506"/>
      <c r="BB26" s="506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506"/>
      <c r="BP26" s="506"/>
      <c r="BQ26" s="506"/>
      <c r="BR26" s="506"/>
      <c r="BS26" s="506"/>
      <c r="BT26" s="506"/>
      <c r="BU26" s="506"/>
      <c r="BV26" s="506"/>
      <c r="BW26" s="506"/>
      <c r="BX26" s="506"/>
      <c r="BY26" s="506"/>
      <c r="BZ26" s="506"/>
      <c r="CA26" s="506"/>
      <c r="CB26" s="506"/>
      <c r="CC26" s="506"/>
      <c r="CD26" s="506"/>
      <c r="CE26" s="506"/>
      <c r="CF26" s="506"/>
      <c r="CG26" s="506"/>
      <c r="CH26" s="506"/>
      <c r="CI26" s="506"/>
      <c r="CJ26" s="506"/>
      <c r="CK26" s="506"/>
      <c r="CL26" s="506"/>
      <c r="CM26" s="506"/>
      <c r="CN26" s="506"/>
      <c r="CO26" s="506"/>
      <c r="CP26" s="506"/>
      <c r="CQ26" s="506"/>
      <c r="CR26" s="506"/>
      <c r="CS26" s="506"/>
      <c r="CT26" s="506"/>
      <c r="CU26" s="506"/>
      <c r="CV26" s="506"/>
      <c r="CW26" s="506"/>
      <c r="CX26" s="506"/>
      <c r="CY26" s="506"/>
      <c r="CZ26" s="506"/>
      <c r="DA26" s="506"/>
      <c r="DB26" s="506"/>
      <c r="DC26" s="506"/>
      <c r="DD26" s="506"/>
      <c r="DE26" s="506"/>
      <c r="DF26" s="506"/>
      <c r="DG26" s="506"/>
      <c r="DH26" s="506"/>
      <c r="DI26" s="506"/>
      <c r="DJ26" s="506"/>
      <c r="DK26" s="506"/>
      <c r="DL26" s="506"/>
      <c r="DM26" s="506"/>
      <c r="DN26" s="506"/>
      <c r="DO26" s="506"/>
      <c r="DP26" s="506"/>
      <c r="DQ26" s="506"/>
      <c r="DR26" s="506"/>
      <c r="DS26" s="506"/>
      <c r="DT26" s="506"/>
      <c r="DU26" s="506"/>
      <c r="DV26" s="506"/>
      <c r="DW26" s="506"/>
      <c r="DX26" s="506"/>
      <c r="DY26" s="506"/>
      <c r="DZ26" s="506"/>
      <c r="EA26" s="506"/>
      <c r="EB26" s="506"/>
      <c r="EC26" s="506"/>
      <c r="ED26" s="506"/>
      <c r="EE26" s="506"/>
      <c r="EF26" s="506"/>
      <c r="EG26" s="506"/>
      <c r="EH26" s="506"/>
      <c r="EI26" s="506"/>
      <c r="EJ26" s="506"/>
      <c r="EK26" s="506"/>
      <c r="EL26" s="506"/>
      <c r="EM26" s="506"/>
      <c r="EN26" s="506"/>
      <c r="EO26" s="506"/>
      <c r="EP26" s="506"/>
      <c r="EQ26" s="506"/>
      <c r="ER26" s="506"/>
      <c r="ES26" s="506"/>
      <c r="ET26" s="506"/>
      <c r="EU26" s="506"/>
      <c r="EV26" s="506"/>
      <c r="EW26" s="506"/>
      <c r="EX26" s="506"/>
      <c r="EY26" s="506"/>
      <c r="EZ26" s="506"/>
      <c r="FA26" s="506"/>
      <c r="FB26" s="506"/>
      <c r="FC26" s="506"/>
      <c r="FD26" s="506"/>
      <c r="FE26" s="506"/>
      <c r="FF26" s="506"/>
      <c r="FG26" s="506"/>
      <c r="FH26" s="506"/>
      <c r="FI26" s="506"/>
      <c r="FJ26" s="506"/>
      <c r="FK26" s="506"/>
      <c r="FL26" s="506"/>
      <c r="FM26" s="506"/>
      <c r="FN26" s="506"/>
      <c r="FO26" s="506"/>
      <c r="FP26" s="506"/>
      <c r="FQ26" s="506"/>
      <c r="FR26" s="506"/>
      <c r="FS26" s="506"/>
      <c r="FT26" s="506"/>
      <c r="FU26" s="506"/>
      <c r="FV26" s="506"/>
      <c r="FW26" s="506"/>
      <c r="FX26" s="506"/>
      <c r="FY26" s="506"/>
      <c r="FZ26" s="506"/>
      <c r="GA26" s="506"/>
      <c r="GB26" s="506"/>
    </row>
    <row r="27" spans="1:184" ht="18" customHeight="1">
      <c r="A27" s="628" t="s">
        <v>927</v>
      </c>
      <c r="B27" s="506" t="s">
        <v>791</v>
      </c>
      <c r="C27" s="625"/>
      <c r="D27" s="625"/>
      <c r="E27" s="625">
        <v>1729</v>
      </c>
      <c r="F27" s="625"/>
      <c r="G27" s="625"/>
      <c r="H27" s="625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06"/>
      <c r="AI27" s="506"/>
      <c r="AJ27" s="506"/>
      <c r="AK27" s="506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  <c r="BA27" s="506"/>
      <c r="BB27" s="506"/>
      <c r="BC27" s="506"/>
      <c r="BD27" s="506"/>
      <c r="BE27" s="506"/>
      <c r="BF27" s="506"/>
      <c r="BG27" s="506"/>
      <c r="BH27" s="506"/>
      <c r="BI27" s="506"/>
      <c r="BJ27" s="506"/>
      <c r="BK27" s="506"/>
      <c r="BL27" s="506"/>
      <c r="BM27" s="506"/>
      <c r="BN27" s="506"/>
      <c r="BO27" s="506"/>
      <c r="BP27" s="506"/>
      <c r="BQ27" s="506"/>
      <c r="BR27" s="506"/>
      <c r="BS27" s="506"/>
      <c r="BT27" s="506"/>
      <c r="BU27" s="506"/>
      <c r="BV27" s="506"/>
      <c r="BW27" s="506"/>
      <c r="BX27" s="506"/>
      <c r="BY27" s="506"/>
      <c r="BZ27" s="506"/>
      <c r="CA27" s="506"/>
      <c r="CB27" s="506"/>
      <c r="CC27" s="506"/>
      <c r="CD27" s="506"/>
      <c r="CE27" s="506"/>
      <c r="CF27" s="506"/>
      <c r="CG27" s="506"/>
      <c r="CH27" s="506"/>
      <c r="CI27" s="506"/>
      <c r="CJ27" s="506"/>
      <c r="CK27" s="506"/>
      <c r="CL27" s="506"/>
      <c r="CM27" s="506"/>
      <c r="CN27" s="506"/>
      <c r="CO27" s="506"/>
      <c r="CP27" s="506"/>
      <c r="CQ27" s="506"/>
      <c r="CR27" s="506"/>
      <c r="CS27" s="506"/>
      <c r="CT27" s="506"/>
      <c r="CU27" s="506"/>
      <c r="CV27" s="506"/>
      <c r="CW27" s="506"/>
      <c r="CX27" s="506"/>
      <c r="CY27" s="506"/>
      <c r="CZ27" s="506"/>
      <c r="DA27" s="506"/>
      <c r="DB27" s="506"/>
      <c r="DC27" s="506"/>
      <c r="DD27" s="506"/>
      <c r="DE27" s="506"/>
      <c r="DF27" s="506"/>
      <c r="DG27" s="506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06"/>
      <c r="EC27" s="506"/>
      <c r="ED27" s="506"/>
      <c r="EE27" s="506"/>
      <c r="EF27" s="506"/>
      <c r="EG27" s="506"/>
      <c r="EH27" s="506"/>
      <c r="EI27" s="506"/>
      <c r="EJ27" s="506"/>
      <c r="EK27" s="506"/>
      <c r="EL27" s="506"/>
      <c r="EM27" s="506"/>
      <c r="EN27" s="506"/>
      <c r="EO27" s="506"/>
      <c r="EP27" s="506"/>
      <c r="EQ27" s="506"/>
      <c r="ER27" s="506"/>
      <c r="ES27" s="506"/>
      <c r="ET27" s="506"/>
      <c r="EU27" s="506"/>
      <c r="EV27" s="506"/>
      <c r="EW27" s="506"/>
      <c r="EX27" s="506"/>
      <c r="EY27" s="506"/>
      <c r="EZ27" s="506"/>
      <c r="FA27" s="506"/>
      <c r="FB27" s="506"/>
      <c r="FC27" s="506"/>
      <c r="FD27" s="506"/>
      <c r="FE27" s="506"/>
      <c r="FF27" s="506"/>
      <c r="FG27" s="506"/>
      <c r="FH27" s="506"/>
      <c r="FI27" s="506"/>
      <c r="FJ27" s="506"/>
      <c r="FK27" s="506"/>
      <c r="FL27" s="506"/>
      <c r="FM27" s="506"/>
      <c r="FN27" s="506"/>
      <c r="FO27" s="506"/>
      <c r="FP27" s="506"/>
      <c r="FQ27" s="506"/>
      <c r="FR27" s="506"/>
      <c r="FS27" s="506"/>
      <c r="FT27" s="506"/>
      <c r="FU27" s="506"/>
      <c r="FV27" s="506"/>
      <c r="FW27" s="506"/>
      <c r="FX27" s="506"/>
      <c r="FY27" s="506"/>
      <c r="FZ27" s="506"/>
      <c r="GA27" s="506"/>
      <c r="GB27" s="506"/>
    </row>
    <row r="28" spans="1:184" ht="18" customHeight="1">
      <c r="A28" s="628" t="s">
        <v>930</v>
      </c>
      <c r="B28" s="506" t="s">
        <v>792</v>
      </c>
      <c r="C28" s="625"/>
      <c r="D28" s="625"/>
      <c r="E28" s="625">
        <v>866</v>
      </c>
      <c r="F28" s="625"/>
      <c r="G28" s="625"/>
      <c r="H28" s="625"/>
      <c r="I28" s="506"/>
      <c r="J28" s="506"/>
      <c r="K28" s="506"/>
      <c r="L28" s="506"/>
      <c r="M28" s="506"/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6"/>
      <c r="BR28" s="506"/>
      <c r="BS28" s="506"/>
      <c r="BT28" s="506"/>
      <c r="BU28" s="506"/>
      <c r="BV28" s="506"/>
      <c r="BW28" s="506"/>
      <c r="BX28" s="506"/>
      <c r="BY28" s="506"/>
      <c r="BZ28" s="506"/>
      <c r="CA28" s="506"/>
      <c r="CB28" s="506"/>
      <c r="CC28" s="506"/>
      <c r="CD28" s="506"/>
      <c r="CE28" s="506"/>
      <c r="CF28" s="506"/>
      <c r="CG28" s="506"/>
      <c r="CH28" s="506"/>
      <c r="CI28" s="506"/>
      <c r="CJ28" s="506"/>
      <c r="CK28" s="506"/>
      <c r="CL28" s="506"/>
      <c r="CM28" s="506"/>
      <c r="CN28" s="506"/>
      <c r="CO28" s="506"/>
      <c r="CP28" s="506"/>
      <c r="CQ28" s="506"/>
      <c r="CR28" s="506"/>
      <c r="CS28" s="506"/>
      <c r="CT28" s="506"/>
      <c r="CU28" s="506"/>
      <c r="CV28" s="506"/>
      <c r="CW28" s="506"/>
      <c r="CX28" s="506"/>
      <c r="CY28" s="506"/>
      <c r="CZ28" s="506"/>
      <c r="DA28" s="506"/>
      <c r="DB28" s="506"/>
      <c r="DC28" s="506"/>
      <c r="DD28" s="506"/>
      <c r="DE28" s="506"/>
      <c r="DF28" s="506"/>
      <c r="DG28" s="506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06"/>
      <c r="EC28" s="506"/>
      <c r="ED28" s="506"/>
      <c r="EE28" s="506"/>
      <c r="EF28" s="506"/>
      <c r="EG28" s="506"/>
      <c r="EH28" s="506"/>
      <c r="EI28" s="506"/>
      <c r="EJ28" s="506"/>
      <c r="EK28" s="506"/>
      <c r="EL28" s="506"/>
      <c r="EM28" s="506"/>
      <c r="EN28" s="506"/>
      <c r="EO28" s="506"/>
      <c r="EP28" s="506"/>
      <c r="EQ28" s="506"/>
      <c r="ER28" s="506"/>
      <c r="ES28" s="506"/>
      <c r="ET28" s="506"/>
      <c r="EU28" s="506"/>
      <c r="EV28" s="506"/>
      <c r="EW28" s="506"/>
      <c r="EX28" s="506"/>
      <c r="EY28" s="506"/>
      <c r="EZ28" s="506"/>
      <c r="FA28" s="506"/>
      <c r="FB28" s="506"/>
      <c r="FC28" s="506"/>
      <c r="FD28" s="506"/>
      <c r="FE28" s="506"/>
      <c r="FF28" s="506"/>
      <c r="FG28" s="506"/>
      <c r="FH28" s="506"/>
      <c r="FI28" s="506"/>
      <c r="FJ28" s="506"/>
      <c r="FK28" s="506"/>
      <c r="FL28" s="506"/>
      <c r="FM28" s="506"/>
      <c r="FN28" s="506"/>
      <c r="FO28" s="506"/>
      <c r="FP28" s="506"/>
      <c r="FQ28" s="506"/>
      <c r="FR28" s="506"/>
      <c r="FS28" s="506"/>
      <c r="FT28" s="506"/>
      <c r="FU28" s="506"/>
      <c r="FV28" s="506"/>
      <c r="FW28" s="506"/>
      <c r="FX28" s="506"/>
      <c r="FY28" s="506"/>
      <c r="FZ28" s="506"/>
      <c r="GA28" s="506"/>
      <c r="GB28" s="506"/>
    </row>
    <row r="29" spans="1:184" ht="18" customHeight="1">
      <c r="A29" s="628" t="s">
        <v>933</v>
      </c>
      <c r="B29" s="506" t="s">
        <v>1164</v>
      </c>
      <c r="C29" s="625"/>
      <c r="D29" s="625"/>
      <c r="E29" s="625">
        <v>267</v>
      </c>
      <c r="F29" s="625">
        <v>8</v>
      </c>
      <c r="G29" s="625">
        <v>700</v>
      </c>
      <c r="H29" s="625">
        <v>175</v>
      </c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06"/>
      <c r="T29" s="506"/>
      <c r="U29" s="506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506"/>
      <c r="AG29" s="506"/>
      <c r="AH29" s="506"/>
      <c r="AI29" s="506"/>
      <c r="AJ29" s="506"/>
      <c r="AK29" s="506"/>
      <c r="AL29" s="506"/>
      <c r="AM29" s="506"/>
      <c r="AN29" s="506"/>
      <c r="AO29" s="506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  <c r="BA29" s="506"/>
      <c r="BB29" s="506"/>
      <c r="BC29" s="506"/>
      <c r="BD29" s="506"/>
      <c r="BE29" s="506"/>
      <c r="BF29" s="506"/>
      <c r="BG29" s="506"/>
      <c r="BH29" s="506"/>
      <c r="BI29" s="506"/>
      <c r="BJ29" s="506"/>
      <c r="BK29" s="506"/>
      <c r="BL29" s="506"/>
      <c r="BM29" s="506"/>
      <c r="BN29" s="506"/>
      <c r="BO29" s="506"/>
      <c r="BP29" s="506"/>
      <c r="BQ29" s="506"/>
      <c r="BR29" s="506"/>
      <c r="BS29" s="506"/>
      <c r="BT29" s="506"/>
      <c r="BU29" s="506"/>
      <c r="BV29" s="506"/>
      <c r="BW29" s="506"/>
      <c r="BX29" s="506"/>
      <c r="BY29" s="506"/>
      <c r="BZ29" s="506"/>
      <c r="CA29" s="506"/>
      <c r="CB29" s="506"/>
      <c r="CC29" s="506"/>
      <c r="CD29" s="506"/>
      <c r="CE29" s="506"/>
      <c r="CF29" s="506"/>
      <c r="CG29" s="506"/>
      <c r="CH29" s="506"/>
      <c r="CI29" s="506"/>
      <c r="CJ29" s="506"/>
      <c r="CK29" s="506"/>
      <c r="CL29" s="506"/>
      <c r="CM29" s="506"/>
      <c r="CN29" s="506"/>
      <c r="CO29" s="506"/>
      <c r="CP29" s="506"/>
      <c r="CQ29" s="506"/>
      <c r="CR29" s="506"/>
      <c r="CS29" s="506"/>
      <c r="CT29" s="506"/>
      <c r="CU29" s="506"/>
      <c r="CV29" s="506"/>
      <c r="CW29" s="506"/>
      <c r="CX29" s="506"/>
      <c r="CY29" s="506"/>
      <c r="CZ29" s="506"/>
      <c r="DA29" s="506"/>
      <c r="DB29" s="506"/>
      <c r="DC29" s="506"/>
      <c r="DD29" s="506"/>
      <c r="DE29" s="506"/>
      <c r="DF29" s="506"/>
      <c r="DG29" s="506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06"/>
      <c r="EC29" s="506"/>
      <c r="ED29" s="506"/>
      <c r="EE29" s="506"/>
      <c r="EF29" s="506"/>
      <c r="EG29" s="506"/>
      <c r="EH29" s="506"/>
      <c r="EI29" s="506"/>
      <c r="EJ29" s="506"/>
      <c r="EK29" s="506"/>
      <c r="EL29" s="506"/>
      <c r="EM29" s="506"/>
      <c r="EN29" s="506"/>
      <c r="EO29" s="506"/>
      <c r="EP29" s="506"/>
      <c r="EQ29" s="506"/>
      <c r="ER29" s="506"/>
      <c r="ES29" s="506"/>
      <c r="ET29" s="506"/>
      <c r="EU29" s="506"/>
      <c r="EV29" s="506"/>
      <c r="EW29" s="506"/>
      <c r="EX29" s="506"/>
      <c r="EY29" s="506"/>
      <c r="EZ29" s="506"/>
      <c r="FA29" s="506"/>
      <c r="FB29" s="506"/>
      <c r="FC29" s="506"/>
      <c r="FD29" s="506"/>
      <c r="FE29" s="506"/>
      <c r="FF29" s="506"/>
      <c r="FG29" s="506"/>
      <c r="FH29" s="506"/>
      <c r="FI29" s="506"/>
      <c r="FJ29" s="506"/>
      <c r="FK29" s="506"/>
      <c r="FL29" s="506"/>
      <c r="FM29" s="506"/>
      <c r="FN29" s="506"/>
      <c r="FO29" s="506"/>
      <c r="FP29" s="506"/>
      <c r="FQ29" s="506"/>
      <c r="FR29" s="506"/>
      <c r="FS29" s="506"/>
      <c r="FT29" s="506"/>
      <c r="FU29" s="506"/>
      <c r="FV29" s="506"/>
      <c r="FW29" s="506"/>
      <c r="FX29" s="506"/>
      <c r="FY29" s="506"/>
      <c r="FZ29" s="506"/>
      <c r="GA29" s="506"/>
      <c r="GB29" s="506"/>
    </row>
    <row r="30" spans="1:184" ht="18" customHeight="1">
      <c r="A30" s="628" t="s">
        <v>936</v>
      </c>
      <c r="B30" s="506" t="s">
        <v>793</v>
      </c>
      <c r="C30" s="625"/>
      <c r="D30" s="625"/>
      <c r="E30" s="625">
        <v>760</v>
      </c>
      <c r="F30" s="625">
        <v>560</v>
      </c>
      <c r="G30" s="625"/>
      <c r="H30" s="625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6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506"/>
      <c r="AG30" s="506"/>
      <c r="AH30" s="506"/>
      <c r="AI30" s="506"/>
      <c r="AJ30" s="506"/>
      <c r="AK30" s="506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506"/>
      <c r="BC30" s="506"/>
      <c r="BD30" s="506"/>
      <c r="BE30" s="506"/>
      <c r="BF30" s="506"/>
      <c r="BG30" s="506"/>
      <c r="BH30" s="506"/>
      <c r="BI30" s="506"/>
      <c r="BJ30" s="506"/>
      <c r="BK30" s="506"/>
      <c r="BL30" s="506"/>
      <c r="BM30" s="506"/>
      <c r="BN30" s="506"/>
      <c r="BO30" s="506"/>
      <c r="BP30" s="506"/>
      <c r="BQ30" s="506"/>
      <c r="BR30" s="506"/>
      <c r="BS30" s="506"/>
      <c r="BT30" s="506"/>
      <c r="BU30" s="506"/>
      <c r="BV30" s="506"/>
      <c r="BW30" s="506"/>
      <c r="BX30" s="506"/>
      <c r="BY30" s="506"/>
      <c r="BZ30" s="506"/>
      <c r="CA30" s="506"/>
      <c r="CB30" s="506"/>
      <c r="CC30" s="506"/>
      <c r="CD30" s="506"/>
      <c r="CE30" s="506"/>
      <c r="CF30" s="506"/>
      <c r="CG30" s="506"/>
      <c r="CH30" s="506"/>
      <c r="CI30" s="506"/>
      <c r="CJ30" s="506"/>
      <c r="CK30" s="506"/>
      <c r="CL30" s="506"/>
      <c r="CM30" s="506"/>
      <c r="CN30" s="506"/>
      <c r="CO30" s="506"/>
      <c r="CP30" s="506"/>
      <c r="CQ30" s="506"/>
      <c r="CR30" s="506"/>
      <c r="CS30" s="506"/>
      <c r="CT30" s="506"/>
      <c r="CU30" s="506"/>
      <c r="CV30" s="506"/>
      <c r="CW30" s="506"/>
      <c r="CX30" s="506"/>
      <c r="CY30" s="506"/>
      <c r="CZ30" s="506"/>
      <c r="DA30" s="506"/>
      <c r="DB30" s="506"/>
      <c r="DC30" s="506"/>
      <c r="DD30" s="506"/>
      <c r="DE30" s="506"/>
      <c r="DF30" s="506"/>
      <c r="DG30" s="506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06"/>
      <c r="EC30" s="506"/>
      <c r="ED30" s="506"/>
      <c r="EE30" s="506"/>
      <c r="EF30" s="506"/>
      <c r="EG30" s="506"/>
      <c r="EH30" s="506"/>
      <c r="EI30" s="506"/>
      <c r="EJ30" s="506"/>
      <c r="EK30" s="506"/>
      <c r="EL30" s="506"/>
      <c r="EM30" s="506"/>
      <c r="EN30" s="506"/>
      <c r="EO30" s="506"/>
      <c r="EP30" s="506"/>
      <c r="EQ30" s="506"/>
      <c r="ER30" s="506"/>
      <c r="ES30" s="506"/>
      <c r="ET30" s="506"/>
      <c r="EU30" s="506"/>
      <c r="EV30" s="506"/>
      <c r="EW30" s="506"/>
      <c r="EX30" s="506"/>
      <c r="EY30" s="506"/>
      <c r="EZ30" s="506"/>
      <c r="FA30" s="506"/>
      <c r="FB30" s="506"/>
      <c r="FC30" s="506"/>
      <c r="FD30" s="506"/>
      <c r="FE30" s="506"/>
      <c r="FF30" s="506"/>
      <c r="FG30" s="506"/>
      <c r="FH30" s="506"/>
      <c r="FI30" s="506"/>
      <c r="FJ30" s="506"/>
      <c r="FK30" s="506"/>
      <c r="FL30" s="506"/>
      <c r="FM30" s="506"/>
      <c r="FN30" s="506"/>
      <c r="FO30" s="506"/>
      <c r="FP30" s="506"/>
      <c r="FQ30" s="506"/>
      <c r="FR30" s="506"/>
      <c r="FS30" s="506"/>
      <c r="FT30" s="506"/>
      <c r="FU30" s="506"/>
      <c r="FV30" s="506"/>
      <c r="FW30" s="506"/>
      <c r="FX30" s="506"/>
      <c r="FY30" s="506"/>
      <c r="FZ30" s="506"/>
      <c r="GA30" s="506"/>
      <c r="GB30" s="506"/>
    </row>
    <row r="31" spans="1:184" ht="18" customHeight="1">
      <c r="A31" s="628" t="s">
        <v>962</v>
      </c>
      <c r="B31" s="506" t="s">
        <v>1628</v>
      </c>
      <c r="C31" s="625"/>
      <c r="D31" s="625"/>
      <c r="E31" s="625">
        <v>1161</v>
      </c>
      <c r="F31" s="625"/>
      <c r="G31" s="625"/>
      <c r="H31" s="625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6"/>
      <c r="AA31" s="506"/>
      <c r="AB31" s="506"/>
      <c r="AC31" s="506"/>
      <c r="AD31" s="506"/>
      <c r="AE31" s="506"/>
      <c r="AF31" s="506"/>
      <c r="AG31" s="506"/>
      <c r="AH31" s="506"/>
      <c r="AI31" s="506"/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/>
      <c r="BB31" s="506"/>
      <c r="BC31" s="506"/>
      <c r="BD31" s="506"/>
      <c r="BE31" s="506"/>
      <c r="BF31" s="506"/>
      <c r="BG31" s="506"/>
      <c r="BH31" s="506"/>
      <c r="BI31" s="506"/>
      <c r="BJ31" s="506"/>
      <c r="BK31" s="506"/>
      <c r="BL31" s="506"/>
      <c r="BM31" s="506"/>
      <c r="BN31" s="506"/>
      <c r="BO31" s="506"/>
      <c r="BP31" s="506"/>
      <c r="BQ31" s="506"/>
      <c r="BR31" s="506"/>
      <c r="BS31" s="506"/>
      <c r="BT31" s="506"/>
      <c r="BU31" s="506"/>
      <c r="BV31" s="506"/>
      <c r="BW31" s="506"/>
      <c r="BX31" s="506"/>
      <c r="BY31" s="506"/>
      <c r="BZ31" s="506"/>
      <c r="CA31" s="506"/>
      <c r="CB31" s="506"/>
      <c r="CC31" s="506"/>
      <c r="CD31" s="506"/>
      <c r="CE31" s="506"/>
      <c r="CF31" s="506"/>
      <c r="CG31" s="506"/>
      <c r="CH31" s="506"/>
      <c r="CI31" s="506"/>
      <c r="CJ31" s="506"/>
      <c r="CK31" s="506"/>
      <c r="CL31" s="506"/>
      <c r="CM31" s="506"/>
      <c r="CN31" s="506"/>
      <c r="CO31" s="506"/>
      <c r="CP31" s="506"/>
      <c r="CQ31" s="506"/>
      <c r="CR31" s="506"/>
      <c r="CS31" s="506"/>
      <c r="CT31" s="506"/>
      <c r="CU31" s="506"/>
      <c r="CV31" s="506"/>
      <c r="CW31" s="506"/>
      <c r="CX31" s="506"/>
      <c r="CY31" s="506"/>
      <c r="CZ31" s="506"/>
      <c r="DA31" s="506"/>
      <c r="DB31" s="506"/>
      <c r="DC31" s="506"/>
      <c r="DD31" s="506"/>
      <c r="DE31" s="506"/>
      <c r="DF31" s="506"/>
      <c r="DG31" s="506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06"/>
      <c r="EC31" s="506"/>
      <c r="ED31" s="506"/>
      <c r="EE31" s="506"/>
      <c r="EF31" s="506"/>
      <c r="EG31" s="506"/>
      <c r="EH31" s="506"/>
      <c r="EI31" s="506"/>
      <c r="EJ31" s="506"/>
      <c r="EK31" s="506"/>
      <c r="EL31" s="506"/>
      <c r="EM31" s="506"/>
      <c r="EN31" s="506"/>
      <c r="EO31" s="506"/>
      <c r="EP31" s="506"/>
      <c r="EQ31" s="506"/>
      <c r="ER31" s="506"/>
      <c r="ES31" s="506"/>
      <c r="ET31" s="506"/>
      <c r="EU31" s="506"/>
      <c r="EV31" s="506"/>
      <c r="EW31" s="506"/>
      <c r="EX31" s="506"/>
      <c r="EY31" s="506"/>
      <c r="EZ31" s="506"/>
      <c r="FA31" s="506"/>
      <c r="FB31" s="506"/>
      <c r="FC31" s="506"/>
      <c r="FD31" s="506"/>
      <c r="FE31" s="506"/>
      <c r="FF31" s="506"/>
      <c r="FG31" s="506"/>
      <c r="FH31" s="506"/>
      <c r="FI31" s="506"/>
      <c r="FJ31" s="506"/>
      <c r="FK31" s="506"/>
      <c r="FL31" s="506"/>
      <c r="FM31" s="506"/>
      <c r="FN31" s="506"/>
      <c r="FO31" s="506"/>
      <c r="FP31" s="506"/>
      <c r="FQ31" s="506"/>
      <c r="FR31" s="506"/>
      <c r="FS31" s="506"/>
      <c r="FT31" s="506"/>
      <c r="FU31" s="506"/>
      <c r="FV31" s="506"/>
      <c r="FW31" s="506"/>
      <c r="FX31" s="506"/>
      <c r="FY31" s="506"/>
      <c r="FZ31" s="506"/>
      <c r="GA31" s="506"/>
      <c r="GB31" s="506"/>
    </row>
    <row r="32" spans="1:184" ht="18" customHeight="1">
      <c r="A32" s="628" t="s">
        <v>965</v>
      </c>
      <c r="B32" s="506" t="s">
        <v>794</v>
      </c>
      <c r="C32" s="625"/>
      <c r="D32" s="625"/>
      <c r="E32" s="625">
        <v>5099</v>
      </c>
      <c r="F32" s="625"/>
      <c r="G32" s="625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6"/>
      <c r="Z32" s="506"/>
      <c r="AA32" s="506"/>
      <c r="AB32" s="506"/>
      <c r="AC32" s="506"/>
      <c r="AD32" s="506"/>
      <c r="AE32" s="506"/>
      <c r="AF32" s="506"/>
      <c r="AG32" s="506"/>
      <c r="AH32" s="506"/>
      <c r="AI32" s="506"/>
      <c r="AJ32" s="506"/>
      <c r="AK32" s="506"/>
      <c r="AL32" s="506"/>
      <c r="AM32" s="506"/>
      <c r="AN32" s="506"/>
      <c r="AO32" s="506"/>
      <c r="AP32" s="506"/>
      <c r="AQ32" s="506"/>
      <c r="AR32" s="506"/>
      <c r="AS32" s="506"/>
      <c r="AT32" s="506"/>
      <c r="AU32" s="506"/>
      <c r="AV32" s="506"/>
      <c r="AW32" s="506"/>
      <c r="AX32" s="506"/>
      <c r="AY32" s="506"/>
      <c r="AZ32" s="506"/>
      <c r="BA32" s="506"/>
      <c r="BB32" s="506"/>
      <c r="BC32" s="506"/>
      <c r="BD32" s="506"/>
      <c r="BE32" s="506"/>
      <c r="BF32" s="506"/>
      <c r="BG32" s="506"/>
      <c r="BH32" s="506"/>
      <c r="BI32" s="506"/>
      <c r="BJ32" s="506"/>
      <c r="BK32" s="506"/>
      <c r="BL32" s="506"/>
      <c r="BM32" s="506"/>
      <c r="BN32" s="506"/>
      <c r="BO32" s="506"/>
      <c r="BP32" s="506"/>
      <c r="BQ32" s="506"/>
      <c r="BR32" s="506"/>
      <c r="BS32" s="506"/>
      <c r="BT32" s="506"/>
      <c r="BU32" s="506"/>
      <c r="BV32" s="506"/>
      <c r="BW32" s="506"/>
      <c r="BX32" s="506"/>
      <c r="BY32" s="506"/>
      <c r="BZ32" s="506"/>
      <c r="CA32" s="506"/>
      <c r="CB32" s="506"/>
      <c r="CC32" s="506"/>
      <c r="CD32" s="506"/>
      <c r="CE32" s="506"/>
      <c r="CF32" s="506"/>
      <c r="CG32" s="506"/>
      <c r="CH32" s="506"/>
      <c r="CI32" s="506"/>
      <c r="CJ32" s="506"/>
      <c r="CK32" s="506"/>
      <c r="CL32" s="506"/>
      <c r="CM32" s="506"/>
      <c r="CN32" s="506"/>
      <c r="CO32" s="506"/>
      <c r="CP32" s="506"/>
      <c r="CQ32" s="506"/>
      <c r="CR32" s="506"/>
      <c r="CS32" s="506"/>
      <c r="CT32" s="506"/>
      <c r="CU32" s="506"/>
      <c r="CV32" s="506"/>
      <c r="CW32" s="506"/>
      <c r="CX32" s="506"/>
      <c r="CY32" s="506"/>
      <c r="CZ32" s="506"/>
      <c r="DA32" s="506"/>
      <c r="DB32" s="506"/>
      <c r="DC32" s="506"/>
      <c r="DD32" s="506"/>
      <c r="DE32" s="506"/>
      <c r="DF32" s="506"/>
      <c r="DG32" s="506"/>
      <c r="DH32" s="506"/>
      <c r="DI32" s="506"/>
      <c r="DJ32" s="506"/>
      <c r="DK32" s="506"/>
      <c r="DL32" s="506"/>
      <c r="DM32" s="506"/>
      <c r="DN32" s="506"/>
      <c r="DO32" s="506"/>
      <c r="DP32" s="506"/>
      <c r="DQ32" s="506"/>
      <c r="DR32" s="506"/>
      <c r="DS32" s="506"/>
      <c r="DT32" s="506"/>
      <c r="DU32" s="506"/>
      <c r="DV32" s="506"/>
      <c r="DW32" s="506"/>
      <c r="DX32" s="506"/>
      <c r="DY32" s="506"/>
      <c r="DZ32" s="506"/>
      <c r="EA32" s="506"/>
      <c r="EB32" s="506"/>
      <c r="EC32" s="506"/>
      <c r="ED32" s="506"/>
      <c r="EE32" s="506"/>
      <c r="EF32" s="506"/>
      <c r="EG32" s="506"/>
      <c r="EH32" s="506"/>
      <c r="EI32" s="506"/>
      <c r="EJ32" s="506"/>
      <c r="EK32" s="506"/>
      <c r="EL32" s="506"/>
      <c r="EM32" s="506"/>
      <c r="EN32" s="506"/>
      <c r="EO32" s="506"/>
      <c r="EP32" s="506"/>
      <c r="EQ32" s="506"/>
      <c r="ER32" s="506"/>
      <c r="ES32" s="506"/>
      <c r="ET32" s="506"/>
      <c r="EU32" s="506"/>
      <c r="EV32" s="506"/>
      <c r="EW32" s="506"/>
      <c r="EX32" s="506"/>
      <c r="EY32" s="506"/>
      <c r="EZ32" s="506"/>
      <c r="FA32" s="506"/>
      <c r="FB32" s="506"/>
      <c r="FC32" s="506"/>
      <c r="FD32" s="506"/>
      <c r="FE32" s="506"/>
      <c r="FF32" s="506"/>
      <c r="FG32" s="506"/>
      <c r="FH32" s="506"/>
      <c r="FI32" s="506"/>
      <c r="FJ32" s="506"/>
      <c r="FK32" s="506"/>
      <c r="FL32" s="506"/>
      <c r="FM32" s="506"/>
      <c r="FN32" s="506"/>
      <c r="FO32" s="506"/>
      <c r="FP32" s="506"/>
      <c r="FQ32" s="506"/>
      <c r="FR32" s="506"/>
      <c r="FS32" s="506"/>
      <c r="FT32" s="506"/>
      <c r="FU32" s="506"/>
      <c r="FV32" s="506"/>
      <c r="FW32" s="506"/>
      <c r="FX32" s="506"/>
      <c r="FY32" s="506"/>
      <c r="FZ32" s="506"/>
      <c r="GA32" s="506"/>
      <c r="GB32" s="506"/>
    </row>
    <row r="33" spans="1:184" ht="18" customHeight="1">
      <c r="A33" s="628" t="s">
        <v>968</v>
      </c>
      <c r="B33" s="506" t="s">
        <v>925</v>
      </c>
      <c r="C33" s="625"/>
      <c r="D33" s="625"/>
      <c r="E33" s="625"/>
      <c r="F33" s="625">
        <v>724</v>
      </c>
      <c r="G33" s="625">
        <v>873</v>
      </c>
      <c r="H33" s="625"/>
      <c r="I33" s="506"/>
      <c r="J33" s="506"/>
      <c r="K33" s="506"/>
      <c r="L33" s="506"/>
      <c r="M33" s="506"/>
      <c r="N33" s="506"/>
      <c r="O33" s="506"/>
      <c r="P33" s="506"/>
      <c r="Q33" s="506"/>
      <c r="R33" s="506"/>
      <c r="S33" s="506"/>
      <c r="T33" s="506"/>
      <c r="U33" s="506"/>
      <c r="V33" s="506"/>
      <c r="W33" s="506"/>
      <c r="X33" s="506"/>
      <c r="Y33" s="506"/>
      <c r="Z33" s="506"/>
      <c r="AA33" s="506"/>
      <c r="AB33" s="506"/>
      <c r="AC33" s="506"/>
      <c r="AD33" s="506"/>
      <c r="AE33" s="506"/>
      <c r="AF33" s="506"/>
      <c r="AG33" s="506"/>
      <c r="AH33" s="506"/>
      <c r="AI33" s="506"/>
      <c r="AJ33" s="506"/>
      <c r="AK33" s="506"/>
      <c r="AL33" s="506"/>
      <c r="AM33" s="506"/>
      <c r="AN33" s="506"/>
      <c r="AO33" s="506"/>
      <c r="AP33" s="506"/>
      <c r="AQ33" s="506"/>
      <c r="AR33" s="506"/>
      <c r="AS33" s="506"/>
      <c r="AT33" s="506"/>
      <c r="AU33" s="506"/>
      <c r="AV33" s="506"/>
      <c r="AW33" s="506"/>
      <c r="AX33" s="506"/>
      <c r="AY33" s="506"/>
      <c r="AZ33" s="506"/>
      <c r="BA33" s="506"/>
      <c r="BB33" s="506"/>
      <c r="BC33" s="506"/>
      <c r="BD33" s="506"/>
      <c r="BE33" s="506"/>
      <c r="BF33" s="506"/>
      <c r="BG33" s="506"/>
      <c r="BH33" s="506"/>
      <c r="BI33" s="506"/>
      <c r="BJ33" s="506"/>
      <c r="BK33" s="506"/>
      <c r="BL33" s="506"/>
      <c r="BM33" s="506"/>
      <c r="BN33" s="506"/>
      <c r="BO33" s="506"/>
      <c r="BP33" s="506"/>
      <c r="BQ33" s="506"/>
      <c r="BR33" s="506"/>
      <c r="BS33" s="506"/>
      <c r="BT33" s="506"/>
      <c r="BU33" s="506"/>
      <c r="BV33" s="506"/>
      <c r="BW33" s="506"/>
      <c r="BX33" s="506"/>
      <c r="BY33" s="506"/>
      <c r="BZ33" s="506"/>
      <c r="CA33" s="506"/>
      <c r="CB33" s="506"/>
      <c r="CC33" s="506"/>
      <c r="CD33" s="506"/>
      <c r="CE33" s="506"/>
      <c r="CF33" s="506"/>
      <c r="CG33" s="506"/>
      <c r="CH33" s="506"/>
      <c r="CI33" s="506"/>
      <c r="CJ33" s="506"/>
      <c r="CK33" s="506"/>
      <c r="CL33" s="506"/>
      <c r="CM33" s="506"/>
      <c r="CN33" s="506"/>
      <c r="CO33" s="506"/>
      <c r="CP33" s="506"/>
      <c r="CQ33" s="506"/>
      <c r="CR33" s="506"/>
      <c r="CS33" s="506"/>
      <c r="CT33" s="506"/>
      <c r="CU33" s="506"/>
      <c r="CV33" s="506"/>
      <c r="CW33" s="506"/>
      <c r="CX33" s="506"/>
      <c r="CY33" s="506"/>
      <c r="CZ33" s="506"/>
      <c r="DA33" s="506"/>
      <c r="DB33" s="506"/>
      <c r="DC33" s="506"/>
      <c r="DD33" s="506"/>
      <c r="DE33" s="506"/>
      <c r="DF33" s="506"/>
      <c r="DG33" s="506"/>
      <c r="DH33" s="506"/>
      <c r="DI33" s="506"/>
      <c r="DJ33" s="506"/>
      <c r="DK33" s="506"/>
      <c r="DL33" s="506"/>
      <c r="DM33" s="506"/>
      <c r="DN33" s="506"/>
      <c r="DO33" s="506"/>
      <c r="DP33" s="506"/>
      <c r="DQ33" s="506"/>
      <c r="DR33" s="506"/>
      <c r="DS33" s="506"/>
      <c r="DT33" s="506"/>
      <c r="DU33" s="506"/>
      <c r="DV33" s="506"/>
      <c r="DW33" s="506"/>
      <c r="DX33" s="506"/>
      <c r="DY33" s="506"/>
      <c r="DZ33" s="506"/>
      <c r="EA33" s="506"/>
      <c r="EB33" s="506"/>
      <c r="EC33" s="506"/>
      <c r="ED33" s="506"/>
      <c r="EE33" s="506"/>
      <c r="EF33" s="506"/>
      <c r="EG33" s="506"/>
      <c r="EH33" s="506"/>
      <c r="EI33" s="506"/>
      <c r="EJ33" s="506"/>
      <c r="EK33" s="506"/>
      <c r="EL33" s="506"/>
      <c r="EM33" s="506"/>
      <c r="EN33" s="506"/>
      <c r="EO33" s="506"/>
      <c r="EP33" s="506"/>
      <c r="EQ33" s="506"/>
      <c r="ER33" s="506"/>
      <c r="ES33" s="506"/>
      <c r="ET33" s="506"/>
      <c r="EU33" s="506"/>
      <c r="EV33" s="506"/>
      <c r="EW33" s="506"/>
      <c r="EX33" s="506"/>
      <c r="EY33" s="506"/>
      <c r="EZ33" s="506"/>
      <c r="FA33" s="506"/>
      <c r="FB33" s="506"/>
      <c r="FC33" s="506"/>
      <c r="FD33" s="506"/>
      <c r="FE33" s="506"/>
      <c r="FF33" s="506"/>
      <c r="FG33" s="506"/>
      <c r="FH33" s="506"/>
      <c r="FI33" s="506"/>
      <c r="FJ33" s="506"/>
      <c r="FK33" s="506"/>
      <c r="FL33" s="506"/>
      <c r="FM33" s="506"/>
      <c r="FN33" s="506"/>
      <c r="FO33" s="506"/>
      <c r="FP33" s="506"/>
      <c r="FQ33" s="506"/>
      <c r="FR33" s="506"/>
      <c r="FS33" s="506"/>
      <c r="FT33" s="506"/>
      <c r="FU33" s="506"/>
      <c r="FV33" s="506"/>
      <c r="FW33" s="506"/>
      <c r="FX33" s="506"/>
      <c r="FY33" s="506"/>
      <c r="FZ33" s="506"/>
      <c r="GA33" s="506"/>
      <c r="GB33" s="506"/>
    </row>
    <row r="34" spans="1:184" ht="18" customHeight="1">
      <c r="A34" s="628" t="s">
        <v>971</v>
      </c>
      <c r="B34" s="506" t="s">
        <v>1449</v>
      </c>
      <c r="C34" s="625"/>
      <c r="D34" s="625"/>
      <c r="E34" s="625"/>
      <c r="F34" s="625">
        <v>25000</v>
      </c>
      <c r="G34" s="625">
        <v>8750</v>
      </c>
      <c r="H34" s="625">
        <v>33750</v>
      </c>
      <c r="I34" s="506"/>
      <c r="J34" s="506"/>
      <c r="K34" s="506"/>
      <c r="L34" s="506"/>
      <c r="M34" s="506"/>
      <c r="N34" s="506"/>
      <c r="O34" s="506"/>
      <c r="P34" s="506"/>
      <c r="Q34" s="506"/>
      <c r="R34" s="506"/>
      <c r="S34" s="506"/>
      <c r="T34" s="506"/>
      <c r="U34" s="506"/>
      <c r="V34" s="506"/>
      <c r="W34" s="506"/>
      <c r="X34" s="506"/>
      <c r="Y34" s="506"/>
      <c r="Z34" s="506"/>
      <c r="AA34" s="506"/>
      <c r="AB34" s="506"/>
      <c r="AC34" s="506"/>
      <c r="AD34" s="506"/>
      <c r="AE34" s="506"/>
      <c r="AF34" s="506"/>
      <c r="AG34" s="506"/>
      <c r="AH34" s="506"/>
      <c r="AI34" s="506"/>
      <c r="AJ34" s="506"/>
      <c r="AK34" s="506"/>
      <c r="AL34" s="506"/>
      <c r="AM34" s="506"/>
      <c r="AN34" s="506"/>
      <c r="AO34" s="506"/>
      <c r="AP34" s="506"/>
      <c r="AQ34" s="506"/>
      <c r="AR34" s="506"/>
      <c r="AS34" s="506"/>
      <c r="AT34" s="506"/>
      <c r="AU34" s="506"/>
      <c r="AV34" s="506"/>
      <c r="AW34" s="506"/>
      <c r="AX34" s="506"/>
      <c r="AY34" s="506"/>
      <c r="AZ34" s="506"/>
      <c r="BA34" s="506"/>
      <c r="BB34" s="506"/>
      <c r="BC34" s="506"/>
      <c r="BD34" s="506"/>
      <c r="BE34" s="506"/>
      <c r="BF34" s="506"/>
      <c r="BG34" s="506"/>
      <c r="BH34" s="506"/>
      <c r="BI34" s="506"/>
      <c r="BJ34" s="506"/>
      <c r="BK34" s="506"/>
      <c r="BL34" s="506"/>
      <c r="BM34" s="506"/>
      <c r="BN34" s="506"/>
      <c r="BO34" s="506"/>
      <c r="BP34" s="506"/>
      <c r="BQ34" s="506"/>
      <c r="BR34" s="506"/>
      <c r="BS34" s="506"/>
      <c r="BT34" s="506"/>
      <c r="BU34" s="506"/>
      <c r="BV34" s="506"/>
      <c r="BW34" s="506"/>
      <c r="BX34" s="506"/>
      <c r="BY34" s="506"/>
      <c r="BZ34" s="506"/>
      <c r="CA34" s="506"/>
      <c r="CB34" s="506"/>
      <c r="CC34" s="506"/>
      <c r="CD34" s="506"/>
      <c r="CE34" s="506"/>
      <c r="CF34" s="506"/>
      <c r="CG34" s="506"/>
      <c r="CH34" s="506"/>
      <c r="CI34" s="506"/>
      <c r="CJ34" s="506"/>
      <c r="CK34" s="506"/>
      <c r="CL34" s="506"/>
      <c r="CM34" s="506"/>
      <c r="CN34" s="506"/>
      <c r="CO34" s="506"/>
      <c r="CP34" s="506"/>
      <c r="CQ34" s="506"/>
      <c r="CR34" s="506"/>
      <c r="CS34" s="506"/>
      <c r="CT34" s="506"/>
      <c r="CU34" s="506"/>
      <c r="CV34" s="506"/>
      <c r="CW34" s="506"/>
      <c r="CX34" s="506"/>
      <c r="CY34" s="506"/>
      <c r="CZ34" s="506"/>
      <c r="DA34" s="506"/>
      <c r="DB34" s="506"/>
      <c r="DC34" s="506"/>
      <c r="DD34" s="506"/>
      <c r="DE34" s="506"/>
      <c r="DF34" s="506"/>
      <c r="DG34" s="506"/>
      <c r="DH34" s="506"/>
      <c r="DI34" s="506"/>
      <c r="DJ34" s="506"/>
      <c r="DK34" s="506"/>
      <c r="DL34" s="506"/>
      <c r="DM34" s="506"/>
      <c r="DN34" s="506"/>
      <c r="DO34" s="506"/>
      <c r="DP34" s="506"/>
      <c r="DQ34" s="506"/>
      <c r="DR34" s="506"/>
      <c r="DS34" s="506"/>
      <c r="DT34" s="506"/>
      <c r="DU34" s="506"/>
      <c r="DV34" s="506"/>
      <c r="DW34" s="506"/>
      <c r="DX34" s="506"/>
      <c r="DY34" s="506"/>
      <c r="DZ34" s="506"/>
      <c r="EA34" s="506"/>
      <c r="EB34" s="506"/>
      <c r="EC34" s="506"/>
      <c r="ED34" s="506"/>
      <c r="EE34" s="506"/>
      <c r="EF34" s="506"/>
      <c r="EG34" s="506"/>
      <c r="EH34" s="506"/>
      <c r="EI34" s="506"/>
      <c r="EJ34" s="506"/>
      <c r="EK34" s="506"/>
      <c r="EL34" s="506"/>
      <c r="EM34" s="506"/>
      <c r="EN34" s="506"/>
      <c r="EO34" s="506"/>
      <c r="EP34" s="506"/>
      <c r="EQ34" s="506"/>
      <c r="ER34" s="506"/>
      <c r="ES34" s="506"/>
      <c r="ET34" s="506"/>
      <c r="EU34" s="506"/>
      <c r="EV34" s="506"/>
      <c r="EW34" s="506"/>
      <c r="EX34" s="506"/>
      <c r="EY34" s="506"/>
      <c r="EZ34" s="506"/>
      <c r="FA34" s="506"/>
      <c r="FB34" s="506"/>
      <c r="FC34" s="506"/>
      <c r="FD34" s="506"/>
      <c r="FE34" s="506"/>
      <c r="FF34" s="506"/>
      <c r="FG34" s="506"/>
      <c r="FH34" s="506"/>
      <c r="FI34" s="506"/>
      <c r="FJ34" s="506"/>
      <c r="FK34" s="506"/>
      <c r="FL34" s="506"/>
      <c r="FM34" s="506"/>
      <c r="FN34" s="506"/>
      <c r="FO34" s="506"/>
      <c r="FP34" s="506"/>
      <c r="FQ34" s="506"/>
      <c r="FR34" s="506"/>
      <c r="FS34" s="506"/>
      <c r="FT34" s="506"/>
      <c r="FU34" s="506"/>
      <c r="FV34" s="506"/>
      <c r="FW34" s="506"/>
      <c r="FX34" s="506"/>
      <c r="FY34" s="506"/>
      <c r="FZ34" s="506"/>
      <c r="GA34" s="506"/>
      <c r="GB34" s="506"/>
    </row>
    <row r="35" spans="1:184" ht="18" customHeight="1">
      <c r="A35" s="628" t="s">
        <v>974</v>
      </c>
      <c r="B35" s="506" t="s">
        <v>795</v>
      </c>
      <c r="C35" s="625"/>
      <c r="D35" s="625"/>
      <c r="E35" s="625"/>
      <c r="F35" s="625">
        <v>6000</v>
      </c>
      <c r="G35" s="625"/>
      <c r="H35" s="625">
        <v>6000</v>
      </c>
      <c r="I35" s="506"/>
      <c r="J35" s="506"/>
      <c r="K35" s="506"/>
      <c r="L35" s="506"/>
      <c r="M35" s="506"/>
      <c r="N35" s="506"/>
      <c r="O35" s="506"/>
      <c r="P35" s="506"/>
      <c r="Q35" s="506"/>
      <c r="R35" s="506"/>
      <c r="S35" s="506"/>
      <c r="T35" s="506"/>
      <c r="U35" s="506"/>
      <c r="V35" s="506"/>
      <c r="W35" s="506"/>
      <c r="X35" s="506"/>
      <c r="Y35" s="506"/>
      <c r="Z35" s="506"/>
      <c r="AA35" s="506"/>
      <c r="AB35" s="506"/>
      <c r="AC35" s="506"/>
      <c r="AD35" s="506"/>
      <c r="AE35" s="506"/>
      <c r="AF35" s="506"/>
      <c r="AG35" s="506"/>
      <c r="AH35" s="506"/>
      <c r="AI35" s="506"/>
      <c r="AJ35" s="506"/>
      <c r="AK35" s="506"/>
      <c r="AL35" s="506"/>
      <c r="AM35" s="506"/>
      <c r="AN35" s="506"/>
      <c r="AO35" s="506"/>
      <c r="AP35" s="506"/>
      <c r="AQ35" s="506"/>
      <c r="AR35" s="506"/>
      <c r="AS35" s="506"/>
      <c r="AT35" s="506"/>
      <c r="AU35" s="506"/>
      <c r="AV35" s="506"/>
      <c r="AW35" s="506"/>
      <c r="AX35" s="506"/>
      <c r="AY35" s="506"/>
      <c r="AZ35" s="506"/>
      <c r="BA35" s="506"/>
      <c r="BB35" s="506"/>
      <c r="BC35" s="506"/>
      <c r="BD35" s="506"/>
      <c r="BE35" s="506"/>
      <c r="BF35" s="506"/>
      <c r="BG35" s="506"/>
      <c r="BH35" s="506"/>
      <c r="BI35" s="506"/>
      <c r="BJ35" s="506"/>
      <c r="BK35" s="506"/>
      <c r="BL35" s="506"/>
      <c r="BM35" s="506"/>
      <c r="BN35" s="506"/>
      <c r="BO35" s="506"/>
      <c r="BP35" s="506"/>
      <c r="BQ35" s="506"/>
      <c r="BR35" s="506"/>
      <c r="BS35" s="506"/>
      <c r="BT35" s="506"/>
      <c r="BU35" s="506"/>
      <c r="BV35" s="506"/>
      <c r="BW35" s="506"/>
      <c r="BX35" s="506"/>
      <c r="BY35" s="506"/>
      <c r="BZ35" s="506"/>
      <c r="CA35" s="506"/>
      <c r="CB35" s="506"/>
      <c r="CC35" s="506"/>
      <c r="CD35" s="506"/>
      <c r="CE35" s="506"/>
      <c r="CF35" s="506"/>
      <c r="CG35" s="506"/>
      <c r="CH35" s="506"/>
      <c r="CI35" s="506"/>
      <c r="CJ35" s="506"/>
      <c r="CK35" s="506"/>
      <c r="CL35" s="506"/>
      <c r="CM35" s="506"/>
      <c r="CN35" s="506"/>
      <c r="CO35" s="506"/>
      <c r="CP35" s="506"/>
      <c r="CQ35" s="506"/>
      <c r="CR35" s="506"/>
      <c r="CS35" s="506"/>
      <c r="CT35" s="506"/>
      <c r="CU35" s="506"/>
      <c r="CV35" s="506"/>
      <c r="CW35" s="506"/>
      <c r="CX35" s="506"/>
      <c r="CY35" s="506"/>
      <c r="CZ35" s="506"/>
      <c r="DA35" s="506"/>
      <c r="DB35" s="506"/>
      <c r="DC35" s="506"/>
      <c r="DD35" s="506"/>
      <c r="DE35" s="506"/>
      <c r="DF35" s="506"/>
      <c r="DG35" s="506"/>
      <c r="DH35" s="506"/>
      <c r="DI35" s="506"/>
      <c r="DJ35" s="506"/>
      <c r="DK35" s="506"/>
      <c r="DL35" s="506"/>
      <c r="DM35" s="506"/>
      <c r="DN35" s="506"/>
      <c r="DO35" s="506"/>
      <c r="DP35" s="506"/>
      <c r="DQ35" s="506"/>
      <c r="DR35" s="506"/>
      <c r="DS35" s="506"/>
      <c r="DT35" s="506"/>
      <c r="DU35" s="506"/>
      <c r="DV35" s="506"/>
      <c r="DW35" s="506"/>
      <c r="DX35" s="506"/>
      <c r="DY35" s="506"/>
      <c r="DZ35" s="506"/>
      <c r="EA35" s="506"/>
      <c r="EB35" s="506"/>
      <c r="EC35" s="506"/>
      <c r="ED35" s="506"/>
      <c r="EE35" s="506"/>
      <c r="EF35" s="506"/>
      <c r="EG35" s="506"/>
      <c r="EH35" s="506"/>
      <c r="EI35" s="506"/>
      <c r="EJ35" s="506"/>
      <c r="EK35" s="506"/>
      <c r="EL35" s="506"/>
      <c r="EM35" s="506"/>
      <c r="EN35" s="506"/>
      <c r="EO35" s="506"/>
      <c r="EP35" s="506"/>
      <c r="EQ35" s="506"/>
      <c r="ER35" s="506"/>
      <c r="ES35" s="506"/>
      <c r="ET35" s="506"/>
      <c r="EU35" s="506"/>
      <c r="EV35" s="506"/>
      <c r="EW35" s="506"/>
      <c r="EX35" s="506"/>
      <c r="EY35" s="506"/>
      <c r="EZ35" s="506"/>
      <c r="FA35" s="506"/>
      <c r="FB35" s="506"/>
      <c r="FC35" s="506"/>
      <c r="FD35" s="506"/>
      <c r="FE35" s="506"/>
      <c r="FF35" s="506"/>
      <c r="FG35" s="506"/>
      <c r="FH35" s="506"/>
      <c r="FI35" s="506"/>
      <c r="FJ35" s="506"/>
      <c r="FK35" s="506"/>
      <c r="FL35" s="506"/>
      <c r="FM35" s="506"/>
      <c r="FN35" s="506"/>
      <c r="FO35" s="506"/>
      <c r="FP35" s="506"/>
      <c r="FQ35" s="506"/>
      <c r="FR35" s="506"/>
      <c r="FS35" s="506"/>
      <c r="FT35" s="506"/>
      <c r="FU35" s="506"/>
      <c r="FV35" s="506"/>
      <c r="FW35" s="506"/>
      <c r="FX35" s="506"/>
      <c r="FY35" s="506"/>
      <c r="FZ35" s="506"/>
      <c r="GA35" s="506"/>
      <c r="GB35" s="506"/>
    </row>
    <row r="36" spans="1:184" ht="18" customHeight="1">
      <c r="A36" s="628" t="s">
        <v>977</v>
      </c>
      <c r="B36" s="506" t="s">
        <v>1736</v>
      </c>
      <c r="C36" s="625"/>
      <c r="D36" s="625"/>
      <c r="E36" s="625"/>
      <c r="F36" s="625">
        <v>1255</v>
      </c>
      <c r="G36" s="625">
        <v>14683</v>
      </c>
      <c r="H36" s="625">
        <v>8387</v>
      </c>
      <c r="I36" s="506"/>
      <c r="J36" s="506"/>
      <c r="K36" s="506"/>
      <c r="L36" s="506"/>
      <c r="M36" s="506"/>
      <c r="N36" s="506"/>
      <c r="O36" s="506"/>
      <c r="P36" s="506"/>
      <c r="Q36" s="506"/>
      <c r="R36" s="506"/>
      <c r="S36" s="506"/>
      <c r="T36" s="506"/>
      <c r="U36" s="506"/>
      <c r="V36" s="506"/>
      <c r="W36" s="506"/>
      <c r="X36" s="506"/>
      <c r="Y36" s="506"/>
      <c r="Z36" s="506"/>
      <c r="AA36" s="506"/>
      <c r="AB36" s="506"/>
      <c r="AC36" s="506"/>
      <c r="AD36" s="506"/>
      <c r="AE36" s="506"/>
      <c r="AF36" s="506"/>
      <c r="AG36" s="506"/>
      <c r="AH36" s="506"/>
      <c r="AI36" s="506"/>
      <c r="AJ36" s="506"/>
      <c r="AK36" s="506"/>
      <c r="AL36" s="506"/>
      <c r="AM36" s="506"/>
      <c r="AN36" s="506"/>
      <c r="AO36" s="506"/>
      <c r="AP36" s="506"/>
      <c r="AQ36" s="506"/>
      <c r="AR36" s="506"/>
      <c r="AS36" s="506"/>
      <c r="AT36" s="506"/>
      <c r="AU36" s="506"/>
      <c r="AV36" s="506"/>
      <c r="AW36" s="506"/>
      <c r="AX36" s="506"/>
      <c r="AY36" s="506"/>
      <c r="AZ36" s="506"/>
      <c r="BA36" s="506"/>
      <c r="BB36" s="506"/>
      <c r="BC36" s="506"/>
      <c r="BD36" s="506"/>
      <c r="BE36" s="506"/>
      <c r="BF36" s="506"/>
      <c r="BG36" s="506"/>
      <c r="BH36" s="506"/>
      <c r="BI36" s="506"/>
      <c r="BJ36" s="506"/>
      <c r="BK36" s="506"/>
      <c r="BL36" s="506"/>
      <c r="BM36" s="506"/>
      <c r="BN36" s="506"/>
      <c r="BO36" s="506"/>
      <c r="BP36" s="506"/>
      <c r="BQ36" s="506"/>
      <c r="BR36" s="506"/>
      <c r="BS36" s="506"/>
      <c r="BT36" s="506"/>
      <c r="BU36" s="506"/>
      <c r="BV36" s="506"/>
      <c r="BW36" s="506"/>
      <c r="BX36" s="506"/>
      <c r="BY36" s="506"/>
      <c r="BZ36" s="506"/>
      <c r="CA36" s="506"/>
      <c r="CB36" s="506"/>
      <c r="CC36" s="506"/>
      <c r="CD36" s="506"/>
      <c r="CE36" s="506"/>
      <c r="CF36" s="506"/>
      <c r="CG36" s="506"/>
      <c r="CH36" s="506"/>
      <c r="CI36" s="506"/>
      <c r="CJ36" s="506"/>
      <c r="CK36" s="506"/>
      <c r="CL36" s="506"/>
      <c r="CM36" s="506"/>
      <c r="CN36" s="506"/>
      <c r="CO36" s="506"/>
      <c r="CP36" s="506"/>
      <c r="CQ36" s="506"/>
      <c r="CR36" s="506"/>
      <c r="CS36" s="506"/>
      <c r="CT36" s="506"/>
      <c r="CU36" s="506"/>
      <c r="CV36" s="506"/>
      <c r="CW36" s="506"/>
      <c r="CX36" s="506"/>
      <c r="CY36" s="506"/>
      <c r="CZ36" s="506"/>
      <c r="DA36" s="506"/>
      <c r="DB36" s="506"/>
      <c r="DC36" s="506"/>
      <c r="DD36" s="506"/>
      <c r="DE36" s="506"/>
      <c r="DF36" s="506"/>
      <c r="DG36" s="506"/>
      <c r="DH36" s="506"/>
      <c r="DI36" s="506"/>
      <c r="DJ36" s="506"/>
      <c r="DK36" s="506"/>
      <c r="DL36" s="506"/>
      <c r="DM36" s="506"/>
      <c r="DN36" s="506"/>
      <c r="DO36" s="506"/>
      <c r="DP36" s="506"/>
      <c r="DQ36" s="506"/>
      <c r="DR36" s="506"/>
      <c r="DS36" s="506"/>
      <c r="DT36" s="506"/>
      <c r="DU36" s="506"/>
      <c r="DV36" s="506"/>
      <c r="DW36" s="506"/>
      <c r="DX36" s="506"/>
      <c r="DY36" s="506"/>
      <c r="DZ36" s="506"/>
      <c r="EA36" s="506"/>
      <c r="EB36" s="506"/>
      <c r="EC36" s="506"/>
      <c r="ED36" s="506"/>
      <c r="EE36" s="506"/>
      <c r="EF36" s="506"/>
      <c r="EG36" s="506"/>
      <c r="EH36" s="506"/>
      <c r="EI36" s="506"/>
      <c r="EJ36" s="506"/>
      <c r="EK36" s="506"/>
      <c r="EL36" s="506"/>
      <c r="EM36" s="506"/>
      <c r="EN36" s="506"/>
      <c r="EO36" s="506"/>
      <c r="EP36" s="506"/>
      <c r="EQ36" s="506"/>
      <c r="ER36" s="506"/>
      <c r="ES36" s="506"/>
      <c r="ET36" s="506"/>
      <c r="EU36" s="506"/>
      <c r="EV36" s="506"/>
      <c r="EW36" s="506"/>
      <c r="EX36" s="506"/>
      <c r="EY36" s="506"/>
      <c r="EZ36" s="506"/>
      <c r="FA36" s="506"/>
      <c r="FB36" s="506"/>
      <c r="FC36" s="506"/>
      <c r="FD36" s="506"/>
      <c r="FE36" s="506"/>
      <c r="FF36" s="506"/>
      <c r="FG36" s="506"/>
      <c r="FH36" s="506"/>
      <c r="FI36" s="506"/>
      <c r="FJ36" s="506"/>
      <c r="FK36" s="506"/>
      <c r="FL36" s="506"/>
      <c r="FM36" s="506"/>
      <c r="FN36" s="506"/>
      <c r="FO36" s="506"/>
      <c r="FP36" s="506"/>
      <c r="FQ36" s="506"/>
      <c r="FR36" s="506"/>
      <c r="FS36" s="506"/>
      <c r="FT36" s="506"/>
      <c r="FU36" s="506"/>
      <c r="FV36" s="506"/>
      <c r="FW36" s="506"/>
      <c r="FX36" s="506"/>
      <c r="FY36" s="506"/>
      <c r="FZ36" s="506"/>
      <c r="GA36" s="506"/>
      <c r="GB36" s="506"/>
    </row>
    <row r="37" spans="1:184" ht="18" customHeight="1">
      <c r="A37" s="628" t="s">
        <v>980</v>
      </c>
      <c r="B37" s="636" t="s">
        <v>1577</v>
      </c>
      <c r="C37" s="637"/>
      <c r="D37" s="637"/>
      <c r="E37" s="637"/>
      <c r="F37" s="637">
        <v>144</v>
      </c>
      <c r="G37" s="637">
        <v>51</v>
      </c>
      <c r="H37" s="637">
        <v>51</v>
      </c>
      <c r="I37" s="636"/>
      <c r="J37" s="636"/>
      <c r="K37" s="50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  <c r="AS37" s="636"/>
      <c r="AT37" s="636"/>
      <c r="AU37" s="636"/>
      <c r="AV37" s="636"/>
      <c r="AW37" s="636"/>
      <c r="AX37" s="636"/>
      <c r="AY37" s="636"/>
      <c r="AZ37" s="636"/>
      <c r="BA37" s="636"/>
      <c r="BB37" s="636"/>
      <c r="BC37" s="636"/>
      <c r="BD37" s="636"/>
      <c r="BE37" s="636"/>
      <c r="BF37" s="636"/>
      <c r="BG37" s="636"/>
      <c r="BH37" s="636"/>
      <c r="BI37" s="636"/>
      <c r="BJ37" s="636"/>
      <c r="BK37" s="636"/>
      <c r="BL37" s="636"/>
      <c r="BM37" s="636"/>
      <c r="BN37" s="636"/>
      <c r="BO37" s="636"/>
      <c r="BP37" s="636"/>
      <c r="BQ37" s="636"/>
      <c r="BR37" s="636"/>
      <c r="BS37" s="636"/>
      <c r="BT37" s="636"/>
      <c r="BU37" s="636"/>
      <c r="BV37" s="636"/>
      <c r="BW37" s="636"/>
      <c r="BX37" s="636"/>
      <c r="BY37" s="636"/>
      <c r="BZ37" s="636"/>
      <c r="CA37" s="636"/>
      <c r="CB37" s="636"/>
      <c r="CC37" s="636"/>
      <c r="CD37" s="636"/>
      <c r="CE37" s="636"/>
      <c r="CF37" s="636"/>
      <c r="CG37" s="636"/>
      <c r="CH37" s="636"/>
      <c r="CI37" s="636"/>
      <c r="CJ37" s="636"/>
      <c r="CK37" s="636"/>
      <c r="CL37" s="636"/>
      <c r="CM37" s="636"/>
      <c r="CN37" s="636"/>
      <c r="CO37" s="636"/>
      <c r="CP37" s="636"/>
      <c r="CQ37" s="636"/>
      <c r="CR37" s="636"/>
      <c r="CS37" s="636"/>
      <c r="CT37" s="636"/>
      <c r="CU37" s="636"/>
      <c r="CV37" s="636"/>
      <c r="CW37" s="636"/>
      <c r="CX37" s="636"/>
      <c r="CY37" s="636"/>
      <c r="CZ37" s="636"/>
      <c r="DA37" s="636"/>
      <c r="DB37" s="636"/>
      <c r="DC37" s="636"/>
      <c r="DD37" s="636"/>
      <c r="DE37" s="636"/>
      <c r="DF37" s="636"/>
      <c r="DG37" s="636"/>
      <c r="DH37" s="636"/>
      <c r="DI37" s="636"/>
      <c r="DJ37" s="636"/>
      <c r="DK37" s="636"/>
      <c r="DL37" s="636"/>
      <c r="DM37" s="636"/>
      <c r="DN37" s="636"/>
      <c r="DO37" s="636"/>
      <c r="DP37" s="636"/>
      <c r="DQ37" s="636"/>
      <c r="DR37" s="636"/>
      <c r="DS37" s="636"/>
      <c r="DT37" s="636"/>
      <c r="DU37" s="636"/>
      <c r="DV37" s="636"/>
      <c r="DW37" s="636"/>
      <c r="DX37" s="636"/>
      <c r="DY37" s="636"/>
      <c r="DZ37" s="636"/>
      <c r="EA37" s="636"/>
      <c r="EB37" s="636"/>
      <c r="EC37" s="636"/>
      <c r="ED37" s="636"/>
      <c r="EE37" s="636"/>
      <c r="EF37" s="636"/>
      <c r="EG37" s="636"/>
      <c r="EH37" s="636"/>
      <c r="EI37" s="636"/>
      <c r="EJ37" s="636"/>
      <c r="EK37" s="636"/>
      <c r="EL37" s="636"/>
      <c r="EM37" s="636"/>
      <c r="EN37" s="636"/>
      <c r="EO37" s="636"/>
      <c r="EP37" s="636"/>
      <c r="EQ37" s="636"/>
      <c r="ER37" s="636"/>
      <c r="ES37" s="636"/>
      <c r="ET37" s="636"/>
      <c r="EU37" s="636"/>
      <c r="EV37" s="636"/>
      <c r="EW37" s="636"/>
      <c r="EX37" s="636"/>
      <c r="EY37" s="636"/>
      <c r="EZ37" s="636"/>
      <c r="FA37" s="636"/>
      <c r="FB37" s="636"/>
      <c r="FC37" s="636"/>
      <c r="FD37" s="636"/>
      <c r="FE37" s="636"/>
      <c r="FF37" s="636"/>
      <c r="FG37" s="636"/>
      <c r="FH37" s="636"/>
      <c r="FI37" s="636"/>
      <c r="FJ37" s="636"/>
      <c r="FK37" s="636"/>
      <c r="FL37" s="636"/>
      <c r="FM37" s="636"/>
      <c r="FN37" s="636"/>
      <c r="FO37" s="636"/>
      <c r="FP37" s="636"/>
      <c r="FQ37" s="636"/>
      <c r="FR37" s="636"/>
      <c r="FS37" s="636"/>
      <c r="FT37" s="636"/>
      <c r="FU37" s="636"/>
      <c r="FV37" s="636"/>
      <c r="FW37" s="636"/>
      <c r="FX37" s="636"/>
      <c r="FY37" s="636"/>
      <c r="FZ37" s="636"/>
      <c r="GA37" s="636"/>
      <c r="GB37" s="636"/>
    </row>
    <row r="38" spans="1:184" ht="18" customHeight="1">
      <c r="A38" s="628" t="s">
        <v>982</v>
      </c>
      <c r="B38" s="636" t="s">
        <v>796</v>
      </c>
      <c r="C38" s="637"/>
      <c r="D38" s="637"/>
      <c r="E38" s="637"/>
      <c r="F38" s="637">
        <v>3000</v>
      </c>
      <c r="G38" s="637"/>
      <c r="H38" s="637"/>
      <c r="I38" s="636"/>
      <c r="J38" s="636"/>
      <c r="K38" s="506"/>
      <c r="L38" s="636"/>
      <c r="M38" s="636"/>
      <c r="N38" s="636"/>
      <c r="O38" s="636"/>
      <c r="P38" s="636"/>
      <c r="Q38" s="636"/>
      <c r="R38" s="636"/>
      <c r="S38" s="636"/>
      <c r="T38" s="636"/>
      <c r="U38" s="636"/>
      <c r="V38" s="636"/>
      <c r="W38" s="636"/>
      <c r="X38" s="636"/>
      <c r="Y38" s="636"/>
      <c r="Z38" s="636"/>
      <c r="AA38" s="636"/>
      <c r="AB38" s="636"/>
      <c r="AC38" s="636"/>
      <c r="AD38" s="636"/>
      <c r="AE38" s="636"/>
      <c r="AF38" s="636"/>
      <c r="AG38" s="636"/>
      <c r="AH38" s="636"/>
      <c r="AI38" s="636"/>
      <c r="AJ38" s="636"/>
      <c r="AK38" s="636"/>
      <c r="AL38" s="636"/>
      <c r="AM38" s="636"/>
      <c r="AN38" s="636"/>
      <c r="AO38" s="636"/>
      <c r="AP38" s="636"/>
      <c r="AQ38" s="636"/>
      <c r="AR38" s="636"/>
      <c r="AS38" s="636"/>
      <c r="AT38" s="636"/>
      <c r="AU38" s="636"/>
      <c r="AV38" s="636"/>
      <c r="AW38" s="636"/>
      <c r="AX38" s="636"/>
      <c r="AY38" s="636"/>
      <c r="AZ38" s="636"/>
      <c r="BA38" s="636"/>
      <c r="BB38" s="636"/>
      <c r="BC38" s="636"/>
      <c r="BD38" s="636"/>
      <c r="BE38" s="636"/>
      <c r="BF38" s="636"/>
      <c r="BG38" s="636"/>
      <c r="BH38" s="636"/>
      <c r="BI38" s="636"/>
      <c r="BJ38" s="636"/>
      <c r="BK38" s="636"/>
      <c r="BL38" s="636"/>
      <c r="BM38" s="636"/>
      <c r="BN38" s="636"/>
      <c r="BO38" s="636"/>
      <c r="BP38" s="636"/>
      <c r="BQ38" s="636"/>
      <c r="BR38" s="636"/>
      <c r="BS38" s="636"/>
      <c r="BT38" s="636"/>
      <c r="BU38" s="636"/>
      <c r="BV38" s="636"/>
      <c r="BW38" s="636"/>
      <c r="BX38" s="636"/>
      <c r="BY38" s="636"/>
      <c r="BZ38" s="636"/>
      <c r="CA38" s="636"/>
      <c r="CB38" s="636"/>
      <c r="CC38" s="636"/>
      <c r="CD38" s="636"/>
      <c r="CE38" s="636"/>
      <c r="CF38" s="636"/>
      <c r="CG38" s="636"/>
      <c r="CH38" s="636"/>
      <c r="CI38" s="636"/>
      <c r="CJ38" s="636"/>
      <c r="CK38" s="636"/>
      <c r="CL38" s="636"/>
      <c r="CM38" s="636"/>
      <c r="CN38" s="636"/>
      <c r="CO38" s="636"/>
      <c r="CP38" s="636"/>
      <c r="CQ38" s="636"/>
      <c r="CR38" s="636"/>
      <c r="CS38" s="636"/>
      <c r="CT38" s="636"/>
      <c r="CU38" s="636"/>
      <c r="CV38" s="636"/>
      <c r="CW38" s="636"/>
      <c r="CX38" s="636"/>
      <c r="CY38" s="636"/>
      <c r="CZ38" s="636"/>
      <c r="DA38" s="636"/>
      <c r="DB38" s="636"/>
      <c r="DC38" s="636"/>
      <c r="DD38" s="636"/>
      <c r="DE38" s="636"/>
      <c r="DF38" s="636"/>
      <c r="DG38" s="636"/>
      <c r="DH38" s="636"/>
      <c r="DI38" s="636"/>
      <c r="DJ38" s="636"/>
      <c r="DK38" s="636"/>
      <c r="DL38" s="636"/>
      <c r="DM38" s="636"/>
      <c r="DN38" s="636"/>
      <c r="DO38" s="636"/>
      <c r="DP38" s="636"/>
      <c r="DQ38" s="636"/>
      <c r="DR38" s="636"/>
      <c r="DS38" s="636"/>
      <c r="DT38" s="636"/>
      <c r="DU38" s="636"/>
      <c r="DV38" s="636"/>
      <c r="DW38" s="636"/>
      <c r="DX38" s="636"/>
      <c r="DY38" s="636"/>
      <c r="DZ38" s="636"/>
      <c r="EA38" s="636"/>
      <c r="EB38" s="636"/>
      <c r="EC38" s="636"/>
      <c r="ED38" s="636"/>
      <c r="EE38" s="636"/>
      <c r="EF38" s="636"/>
      <c r="EG38" s="636"/>
      <c r="EH38" s="636"/>
      <c r="EI38" s="636"/>
      <c r="EJ38" s="636"/>
      <c r="EK38" s="636"/>
      <c r="EL38" s="636"/>
      <c r="EM38" s="636"/>
      <c r="EN38" s="636"/>
      <c r="EO38" s="636"/>
      <c r="EP38" s="636"/>
      <c r="EQ38" s="636"/>
      <c r="ER38" s="636"/>
      <c r="ES38" s="636"/>
      <c r="ET38" s="636"/>
      <c r="EU38" s="636"/>
      <c r="EV38" s="636"/>
      <c r="EW38" s="636"/>
      <c r="EX38" s="636"/>
      <c r="EY38" s="636"/>
      <c r="EZ38" s="636"/>
      <c r="FA38" s="636"/>
      <c r="FB38" s="636"/>
      <c r="FC38" s="636"/>
      <c r="FD38" s="636"/>
      <c r="FE38" s="636"/>
      <c r="FF38" s="636"/>
      <c r="FG38" s="636"/>
      <c r="FH38" s="636"/>
      <c r="FI38" s="636"/>
      <c r="FJ38" s="636"/>
      <c r="FK38" s="636"/>
      <c r="FL38" s="636"/>
      <c r="FM38" s="636"/>
      <c r="FN38" s="636"/>
      <c r="FO38" s="636"/>
      <c r="FP38" s="636"/>
      <c r="FQ38" s="636"/>
      <c r="FR38" s="636"/>
      <c r="FS38" s="636"/>
      <c r="FT38" s="636"/>
      <c r="FU38" s="636"/>
      <c r="FV38" s="636"/>
      <c r="FW38" s="636"/>
      <c r="FX38" s="636"/>
      <c r="FY38" s="636"/>
      <c r="FZ38" s="636"/>
      <c r="GA38" s="636"/>
      <c r="GB38" s="636"/>
    </row>
    <row r="39" spans="1:184" ht="18" customHeight="1">
      <c r="A39" s="628" t="s">
        <v>985</v>
      </c>
      <c r="B39" s="636" t="s">
        <v>797</v>
      </c>
      <c r="C39" s="637"/>
      <c r="D39" s="637"/>
      <c r="E39" s="637"/>
      <c r="F39" s="637">
        <v>3795</v>
      </c>
      <c r="G39" s="637"/>
      <c r="H39" s="637"/>
      <c r="I39" s="636"/>
      <c r="J39" s="636"/>
      <c r="K39" s="506"/>
      <c r="L39" s="636"/>
      <c r="M39" s="636"/>
      <c r="N39" s="636"/>
      <c r="O39" s="636"/>
      <c r="P39" s="636"/>
      <c r="Q39" s="636"/>
      <c r="R39" s="636"/>
      <c r="S39" s="636"/>
      <c r="T39" s="636"/>
      <c r="U39" s="636"/>
      <c r="V39" s="636"/>
      <c r="W39" s="636"/>
      <c r="X39" s="636"/>
      <c r="Y39" s="636"/>
      <c r="Z39" s="636"/>
      <c r="AA39" s="636"/>
      <c r="AB39" s="636"/>
      <c r="AC39" s="636"/>
      <c r="AD39" s="636"/>
      <c r="AE39" s="636"/>
      <c r="AF39" s="636"/>
      <c r="AG39" s="636"/>
      <c r="AH39" s="636"/>
      <c r="AI39" s="636"/>
      <c r="AJ39" s="636"/>
      <c r="AK39" s="636"/>
      <c r="AL39" s="636"/>
      <c r="AM39" s="636"/>
      <c r="AN39" s="636"/>
      <c r="AO39" s="636"/>
      <c r="AP39" s="636"/>
      <c r="AQ39" s="636"/>
      <c r="AR39" s="636"/>
      <c r="AS39" s="636"/>
      <c r="AT39" s="636"/>
      <c r="AU39" s="636"/>
      <c r="AV39" s="636"/>
      <c r="AW39" s="636"/>
      <c r="AX39" s="636"/>
      <c r="AY39" s="636"/>
      <c r="AZ39" s="636"/>
      <c r="BA39" s="636"/>
      <c r="BB39" s="636"/>
      <c r="BC39" s="636"/>
      <c r="BD39" s="636"/>
      <c r="BE39" s="636"/>
      <c r="BF39" s="636"/>
      <c r="BG39" s="636"/>
      <c r="BH39" s="636"/>
      <c r="BI39" s="636"/>
      <c r="BJ39" s="636"/>
      <c r="BK39" s="636"/>
      <c r="BL39" s="636"/>
      <c r="BM39" s="636"/>
      <c r="BN39" s="636"/>
      <c r="BO39" s="636"/>
      <c r="BP39" s="636"/>
      <c r="BQ39" s="636"/>
      <c r="BR39" s="636"/>
      <c r="BS39" s="636"/>
      <c r="BT39" s="636"/>
      <c r="BU39" s="636"/>
      <c r="BV39" s="636"/>
      <c r="BW39" s="636"/>
      <c r="BX39" s="636"/>
      <c r="BY39" s="636"/>
      <c r="BZ39" s="636"/>
      <c r="CA39" s="636"/>
      <c r="CB39" s="636"/>
      <c r="CC39" s="636"/>
      <c r="CD39" s="636"/>
      <c r="CE39" s="636"/>
      <c r="CF39" s="636"/>
      <c r="CG39" s="636"/>
      <c r="CH39" s="636"/>
      <c r="CI39" s="636"/>
      <c r="CJ39" s="636"/>
      <c r="CK39" s="636"/>
      <c r="CL39" s="636"/>
      <c r="CM39" s="636"/>
      <c r="CN39" s="636"/>
      <c r="CO39" s="636"/>
      <c r="CP39" s="636"/>
      <c r="CQ39" s="636"/>
      <c r="CR39" s="636"/>
      <c r="CS39" s="636"/>
      <c r="CT39" s="636"/>
      <c r="CU39" s="636"/>
      <c r="CV39" s="636"/>
      <c r="CW39" s="636"/>
      <c r="CX39" s="636"/>
      <c r="CY39" s="636"/>
      <c r="CZ39" s="636"/>
      <c r="DA39" s="636"/>
      <c r="DB39" s="636"/>
      <c r="DC39" s="636"/>
      <c r="DD39" s="636"/>
      <c r="DE39" s="636"/>
      <c r="DF39" s="636"/>
      <c r="DG39" s="636"/>
      <c r="DH39" s="636"/>
      <c r="DI39" s="636"/>
      <c r="DJ39" s="636"/>
      <c r="DK39" s="636"/>
      <c r="DL39" s="636"/>
      <c r="DM39" s="636"/>
      <c r="DN39" s="636"/>
      <c r="DO39" s="636"/>
      <c r="DP39" s="636"/>
      <c r="DQ39" s="636"/>
      <c r="DR39" s="636"/>
      <c r="DS39" s="636"/>
      <c r="DT39" s="636"/>
      <c r="DU39" s="636"/>
      <c r="DV39" s="636"/>
      <c r="DW39" s="636"/>
      <c r="DX39" s="636"/>
      <c r="DY39" s="636"/>
      <c r="DZ39" s="636"/>
      <c r="EA39" s="636"/>
      <c r="EB39" s="636"/>
      <c r="EC39" s="636"/>
      <c r="ED39" s="636"/>
      <c r="EE39" s="636"/>
      <c r="EF39" s="636"/>
      <c r="EG39" s="636"/>
      <c r="EH39" s="636"/>
      <c r="EI39" s="636"/>
      <c r="EJ39" s="636"/>
      <c r="EK39" s="636"/>
      <c r="EL39" s="636"/>
      <c r="EM39" s="636"/>
      <c r="EN39" s="636"/>
      <c r="EO39" s="636"/>
      <c r="EP39" s="636"/>
      <c r="EQ39" s="636"/>
      <c r="ER39" s="636"/>
      <c r="ES39" s="636"/>
      <c r="ET39" s="636"/>
      <c r="EU39" s="636"/>
      <c r="EV39" s="636"/>
      <c r="EW39" s="636"/>
      <c r="EX39" s="636"/>
      <c r="EY39" s="636"/>
      <c r="EZ39" s="636"/>
      <c r="FA39" s="636"/>
      <c r="FB39" s="636"/>
      <c r="FC39" s="636"/>
      <c r="FD39" s="636"/>
      <c r="FE39" s="636"/>
      <c r="FF39" s="636"/>
      <c r="FG39" s="636"/>
      <c r="FH39" s="636"/>
      <c r="FI39" s="636"/>
      <c r="FJ39" s="636"/>
      <c r="FK39" s="636"/>
      <c r="FL39" s="636"/>
      <c r="FM39" s="636"/>
      <c r="FN39" s="636"/>
      <c r="FO39" s="636"/>
      <c r="FP39" s="636"/>
      <c r="FQ39" s="636"/>
      <c r="FR39" s="636"/>
      <c r="FS39" s="636"/>
      <c r="FT39" s="636"/>
      <c r="FU39" s="636"/>
      <c r="FV39" s="636"/>
      <c r="FW39" s="636"/>
      <c r="FX39" s="636"/>
      <c r="FY39" s="636"/>
      <c r="FZ39" s="636"/>
      <c r="GA39" s="636"/>
      <c r="GB39" s="636"/>
    </row>
    <row r="40" spans="1:184" ht="18" customHeight="1">
      <c r="A40" s="628" t="s">
        <v>988</v>
      </c>
      <c r="B40" s="636" t="s">
        <v>798</v>
      </c>
      <c r="C40" s="637"/>
      <c r="D40" s="637"/>
      <c r="E40" s="637"/>
      <c r="F40" s="637"/>
      <c r="G40" s="637">
        <v>7625</v>
      </c>
      <c r="H40" s="637">
        <v>5056</v>
      </c>
      <c r="I40" s="636"/>
      <c r="J40" s="636"/>
      <c r="K40" s="506"/>
      <c r="L40" s="636"/>
      <c r="M40" s="636"/>
      <c r="N40" s="636"/>
      <c r="O40" s="636"/>
      <c r="P40" s="636"/>
      <c r="Q40" s="636"/>
      <c r="R40" s="636"/>
      <c r="S40" s="636"/>
      <c r="T40" s="636"/>
      <c r="U40" s="636"/>
      <c r="V40" s="636"/>
      <c r="W40" s="636"/>
      <c r="X40" s="636"/>
      <c r="Y40" s="636"/>
      <c r="Z40" s="636"/>
      <c r="AA40" s="636"/>
      <c r="AB40" s="636"/>
      <c r="AC40" s="636"/>
      <c r="AD40" s="636"/>
      <c r="AE40" s="636"/>
      <c r="AF40" s="636"/>
      <c r="AG40" s="636"/>
      <c r="AH40" s="636"/>
      <c r="AI40" s="636"/>
      <c r="AJ40" s="636"/>
      <c r="AK40" s="636"/>
      <c r="AL40" s="636"/>
      <c r="AM40" s="636"/>
      <c r="AN40" s="636"/>
      <c r="AO40" s="636"/>
      <c r="AP40" s="636"/>
      <c r="AQ40" s="636"/>
      <c r="AR40" s="636"/>
      <c r="AS40" s="636"/>
      <c r="AT40" s="636"/>
      <c r="AU40" s="636"/>
      <c r="AV40" s="636"/>
      <c r="AW40" s="636"/>
      <c r="AX40" s="636"/>
      <c r="AY40" s="636"/>
      <c r="AZ40" s="636"/>
      <c r="BA40" s="636"/>
      <c r="BB40" s="636"/>
      <c r="BC40" s="636"/>
      <c r="BD40" s="636"/>
      <c r="BE40" s="636"/>
      <c r="BF40" s="636"/>
      <c r="BG40" s="636"/>
      <c r="BH40" s="636"/>
      <c r="BI40" s="636"/>
      <c r="BJ40" s="636"/>
      <c r="BK40" s="636"/>
      <c r="BL40" s="636"/>
      <c r="BM40" s="636"/>
      <c r="BN40" s="636"/>
      <c r="BO40" s="636"/>
      <c r="BP40" s="636"/>
      <c r="BQ40" s="636"/>
      <c r="BR40" s="636"/>
      <c r="BS40" s="636"/>
      <c r="BT40" s="636"/>
      <c r="BU40" s="636"/>
      <c r="BV40" s="636"/>
      <c r="BW40" s="636"/>
      <c r="BX40" s="636"/>
      <c r="BY40" s="636"/>
      <c r="BZ40" s="636"/>
      <c r="CA40" s="636"/>
      <c r="CB40" s="636"/>
      <c r="CC40" s="636"/>
      <c r="CD40" s="636"/>
      <c r="CE40" s="636"/>
      <c r="CF40" s="636"/>
      <c r="CG40" s="636"/>
      <c r="CH40" s="636"/>
      <c r="CI40" s="636"/>
      <c r="CJ40" s="636"/>
      <c r="CK40" s="636"/>
      <c r="CL40" s="636"/>
      <c r="CM40" s="636"/>
      <c r="CN40" s="636"/>
      <c r="CO40" s="636"/>
      <c r="CP40" s="636"/>
      <c r="CQ40" s="636"/>
      <c r="CR40" s="636"/>
      <c r="CS40" s="636"/>
      <c r="CT40" s="636"/>
      <c r="CU40" s="636"/>
      <c r="CV40" s="636"/>
      <c r="CW40" s="636"/>
      <c r="CX40" s="636"/>
      <c r="CY40" s="636"/>
      <c r="CZ40" s="636"/>
      <c r="DA40" s="636"/>
      <c r="DB40" s="636"/>
      <c r="DC40" s="636"/>
      <c r="DD40" s="636"/>
      <c r="DE40" s="636"/>
      <c r="DF40" s="636"/>
      <c r="DG40" s="636"/>
      <c r="DH40" s="636"/>
      <c r="DI40" s="636"/>
      <c r="DJ40" s="636"/>
      <c r="DK40" s="636"/>
      <c r="DL40" s="636"/>
      <c r="DM40" s="636"/>
      <c r="DN40" s="636"/>
      <c r="DO40" s="636"/>
      <c r="DP40" s="636"/>
      <c r="DQ40" s="636"/>
      <c r="DR40" s="636"/>
      <c r="DS40" s="636"/>
      <c r="DT40" s="636"/>
      <c r="DU40" s="636"/>
      <c r="DV40" s="636"/>
      <c r="DW40" s="636"/>
      <c r="DX40" s="636"/>
      <c r="DY40" s="636"/>
      <c r="DZ40" s="636"/>
      <c r="EA40" s="636"/>
      <c r="EB40" s="636"/>
      <c r="EC40" s="636"/>
      <c r="ED40" s="636"/>
      <c r="EE40" s="636"/>
      <c r="EF40" s="636"/>
      <c r="EG40" s="636"/>
      <c r="EH40" s="636"/>
      <c r="EI40" s="636"/>
      <c r="EJ40" s="636"/>
      <c r="EK40" s="636"/>
      <c r="EL40" s="636"/>
      <c r="EM40" s="636"/>
      <c r="EN40" s="636"/>
      <c r="EO40" s="636"/>
      <c r="EP40" s="636"/>
      <c r="EQ40" s="636"/>
      <c r="ER40" s="636"/>
      <c r="ES40" s="636"/>
      <c r="ET40" s="636"/>
      <c r="EU40" s="636"/>
      <c r="EV40" s="636"/>
      <c r="EW40" s="636"/>
      <c r="EX40" s="636"/>
      <c r="EY40" s="636"/>
      <c r="EZ40" s="636"/>
      <c r="FA40" s="636"/>
      <c r="FB40" s="636"/>
      <c r="FC40" s="636"/>
      <c r="FD40" s="636"/>
      <c r="FE40" s="636"/>
      <c r="FF40" s="636"/>
      <c r="FG40" s="636"/>
      <c r="FH40" s="636"/>
      <c r="FI40" s="636"/>
      <c r="FJ40" s="636"/>
      <c r="FK40" s="636"/>
      <c r="FL40" s="636"/>
      <c r="FM40" s="636"/>
      <c r="FN40" s="636"/>
      <c r="FO40" s="636"/>
      <c r="FP40" s="636"/>
      <c r="FQ40" s="636"/>
      <c r="FR40" s="636"/>
      <c r="FS40" s="636"/>
      <c r="FT40" s="636"/>
      <c r="FU40" s="636"/>
      <c r="FV40" s="636"/>
      <c r="FW40" s="636"/>
      <c r="FX40" s="636"/>
      <c r="FY40" s="636"/>
      <c r="FZ40" s="636"/>
      <c r="GA40" s="636"/>
      <c r="GB40" s="636"/>
    </row>
    <row r="41" spans="1:184" ht="18" customHeight="1">
      <c r="A41" s="628" t="s">
        <v>990</v>
      </c>
      <c r="B41" s="636" t="s">
        <v>799</v>
      </c>
      <c r="C41" s="637"/>
      <c r="D41" s="637"/>
      <c r="E41" s="637"/>
      <c r="F41" s="637"/>
      <c r="G41" s="637">
        <v>3000</v>
      </c>
      <c r="H41" s="637">
        <v>2424</v>
      </c>
      <c r="I41" s="636"/>
      <c r="J41" s="636"/>
      <c r="K41" s="506"/>
      <c r="L41" s="636"/>
      <c r="M41" s="636"/>
      <c r="N41" s="636"/>
      <c r="O41" s="636"/>
      <c r="P41" s="636"/>
      <c r="Q41" s="636"/>
      <c r="R41" s="636"/>
      <c r="S41" s="636"/>
      <c r="T41" s="636"/>
      <c r="U41" s="636"/>
      <c r="V41" s="636"/>
      <c r="W41" s="636"/>
      <c r="X41" s="636"/>
      <c r="Y41" s="636"/>
      <c r="Z41" s="636"/>
      <c r="AA41" s="636"/>
      <c r="AB41" s="636"/>
      <c r="AC41" s="636"/>
      <c r="AD41" s="636"/>
      <c r="AE41" s="636"/>
      <c r="AF41" s="636"/>
      <c r="AG41" s="636"/>
      <c r="AH41" s="636"/>
      <c r="AI41" s="636"/>
      <c r="AJ41" s="636"/>
      <c r="AK41" s="636"/>
      <c r="AL41" s="636"/>
      <c r="AM41" s="636"/>
      <c r="AN41" s="636"/>
      <c r="AO41" s="636"/>
      <c r="AP41" s="636"/>
      <c r="AQ41" s="636"/>
      <c r="AR41" s="636"/>
      <c r="AS41" s="636"/>
      <c r="AT41" s="636"/>
      <c r="AU41" s="636"/>
      <c r="AV41" s="636"/>
      <c r="AW41" s="636"/>
      <c r="AX41" s="636"/>
      <c r="AY41" s="636"/>
      <c r="AZ41" s="636"/>
      <c r="BA41" s="636"/>
      <c r="BB41" s="636"/>
      <c r="BC41" s="636"/>
      <c r="BD41" s="636"/>
      <c r="BE41" s="636"/>
      <c r="BF41" s="636"/>
      <c r="BG41" s="636"/>
      <c r="BH41" s="636"/>
      <c r="BI41" s="636"/>
      <c r="BJ41" s="636"/>
      <c r="BK41" s="636"/>
      <c r="BL41" s="636"/>
      <c r="BM41" s="636"/>
      <c r="BN41" s="636"/>
      <c r="BO41" s="636"/>
      <c r="BP41" s="636"/>
      <c r="BQ41" s="636"/>
      <c r="BR41" s="636"/>
      <c r="BS41" s="636"/>
      <c r="BT41" s="636"/>
      <c r="BU41" s="636"/>
      <c r="BV41" s="636"/>
      <c r="BW41" s="636"/>
      <c r="BX41" s="636"/>
      <c r="BY41" s="636"/>
      <c r="BZ41" s="636"/>
      <c r="CA41" s="636"/>
      <c r="CB41" s="636"/>
      <c r="CC41" s="636"/>
      <c r="CD41" s="636"/>
      <c r="CE41" s="636"/>
      <c r="CF41" s="636"/>
      <c r="CG41" s="636"/>
      <c r="CH41" s="636"/>
      <c r="CI41" s="636"/>
      <c r="CJ41" s="636"/>
      <c r="CK41" s="636"/>
      <c r="CL41" s="636"/>
      <c r="CM41" s="636"/>
      <c r="CN41" s="636"/>
      <c r="CO41" s="636"/>
      <c r="CP41" s="636"/>
      <c r="CQ41" s="636"/>
      <c r="CR41" s="636"/>
      <c r="CS41" s="636"/>
      <c r="CT41" s="636"/>
      <c r="CU41" s="636"/>
      <c r="CV41" s="636"/>
      <c r="CW41" s="636"/>
      <c r="CX41" s="636"/>
      <c r="CY41" s="636"/>
      <c r="CZ41" s="636"/>
      <c r="DA41" s="636"/>
      <c r="DB41" s="636"/>
      <c r="DC41" s="636"/>
      <c r="DD41" s="636"/>
      <c r="DE41" s="636"/>
      <c r="DF41" s="636"/>
      <c r="DG41" s="636"/>
      <c r="DH41" s="636"/>
      <c r="DI41" s="636"/>
      <c r="DJ41" s="636"/>
      <c r="DK41" s="636"/>
      <c r="DL41" s="636"/>
      <c r="DM41" s="636"/>
      <c r="DN41" s="636"/>
      <c r="DO41" s="636"/>
      <c r="DP41" s="636"/>
      <c r="DQ41" s="636"/>
      <c r="DR41" s="636"/>
      <c r="DS41" s="636"/>
      <c r="DT41" s="636"/>
      <c r="DU41" s="636"/>
      <c r="DV41" s="636"/>
      <c r="DW41" s="636"/>
      <c r="DX41" s="636"/>
      <c r="DY41" s="636"/>
      <c r="DZ41" s="636"/>
      <c r="EA41" s="636"/>
      <c r="EB41" s="636"/>
      <c r="EC41" s="636"/>
      <c r="ED41" s="636"/>
      <c r="EE41" s="636"/>
      <c r="EF41" s="636"/>
      <c r="EG41" s="636"/>
      <c r="EH41" s="636"/>
      <c r="EI41" s="636"/>
      <c r="EJ41" s="636"/>
      <c r="EK41" s="636"/>
      <c r="EL41" s="636"/>
      <c r="EM41" s="636"/>
      <c r="EN41" s="636"/>
      <c r="EO41" s="636"/>
      <c r="EP41" s="636"/>
      <c r="EQ41" s="636"/>
      <c r="ER41" s="636"/>
      <c r="ES41" s="636"/>
      <c r="ET41" s="636"/>
      <c r="EU41" s="636"/>
      <c r="EV41" s="636"/>
      <c r="EW41" s="636"/>
      <c r="EX41" s="636"/>
      <c r="EY41" s="636"/>
      <c r="EZ41" s="636"/>
      <c r="FA41" s="636"/>
      <c r="FB41" s="636"/>
      <c r="FC41" s="636"/>
      <c r="FD41" s="636"/>
      <c r="FE41" s="636"/>
      <c r="FF41" s="636"/>
      <c r="FG41" s="636"/>
      <c r="FH41" s="636"/>
      <c r="FI41" s="636"/>
      <c r="FJ41" s="636"/>
      <c r="FK41" s="636"/>
      <c r="FL41" s="636"/>
      <c r="FM41" s="636"/>
      <c r="FN41" s="636"/>
      <c r="FO41" s="636"/>
      <c r="FP41" s="636"/>
      <c r="FQ41" s="636"/>
      <c r="FR41" s="636"/>
      <c r="FS41" s="636"/>
      <c r="FT41" s="636"/>
      <c r="FU41" s="636"/>
      <c r="FV41" s="636"/>
      <c r="FW41" s="636"/>
      <c r="FX41" s="636"/>
      <c r="FY41" s="636"/>
      <c r="FZ41" s="636"/>
      <c r="GA41" s="636"/>
      <c r="GB41" s="636"/>
    </row>
    <row r="42" spans="1:184" ht="18" customHeight="1">
      <c r="A42" s="628" t="s">
        <v>992</v>
      </c>
      <c r="B42" s="636" t="s">
        <v>800</v>
      </c>
      <c r="C42" s="637"/>
      <c r="D42" s="637"/>
      <c r="E42" s="637"/>
      <c r="F42" s="637"/>
      <c r="G42" s="637">
        <v>50</v>
      </c>
      <c r="H42" s="637">
        <v>50</v>
      </c>
      <c r="I42" s="636"/>
      <c r="J42" s="636"/>
      <c r="K42" s="506"/>
      <c r="L42" s="636"/>
      <c r="M42" s="636"/>
      <c r="N42" s="636"/>
      <c r="O42" s="636"/>
      <c r="P42" s="636"/>
      <c r="Q42" s="636"/>
      <c r="R42" s="636"/>
      <c r="S42" s="636"/>
      <c r="T42" s="636"/>
      <c r="U42" s="636"/>
      <c r="V42" s="636"/>
      <c r="W42" s="636"/>
      <c r="X42" s="636"/>
      <c r="Y42" s="636"/>
      <c r="Z42" s="636"/>
      <c r="AA42" s="636"/>
      <c r="AB42" s="636"/>
      <c r="AC42" s="636"/>
      <c r="AD42" s="636"/>
      <c r="AE42" s="636"/>
      <c r="AF42" s="636"/>
      <c r="AG42" s="636"/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36"/>
      <c r="AT42" s="636"/>
      <c r="AU42" s="636"/>
      <c r="AV42" s="636"/>
      <c r="AW42" s="636"/>
      <c r="AX42" s="636"/>
      <c r="AY42" s="636"/>
      <c r="AZ42" s="636"/>
      <c r="BA42" s="636"/>
      <c r="BB42" s="636"/>
      <c r="BC42" s="636"/>
      <c r="BD42" s="636"/>
      <c r="BE42" s="636"/>
      <c r="BF42" s="636"/>
      <c r="BG42" s="636"/>
      <c r="BH42" s="636"/>
      <c r="BI42" s="636"/>
      <c r="BJ42" s="636"/>
      <c r="BK42" s="636"/>
      <c r="BL42" s="636"/>
      <c r="BM42" s="636"/>
      <c r="BN42" s="636"/>
      <c r="BO42" s="636"/>
      <c r="BP42" s="636"/>
      <c r="BQ42" s="636"/>
      <c r="BR42" s="636"/>
      <c r="BS42" s="636"/>
      <c r="BT42" s="636"/>
      <c r="BU42" s="636"/>
      <c r="BV42" s="636"/>
      <c r="BW42" s="636"/>
      <c r="BX42" s="636"/>
      <c r="BY42" s="636"/>
      <c r="BZ42" s="636"/>
      <c r="CA42" s="636"/>
      <c r="CB42" s="636"/>
      <c r="CC42" s="636"/>
      <c r="CD42" s="636"/>
      <c r="CE42" s="636"/>
      <c r="CF42" s="636"/>
      <c r="CG42" s="636"/>
      <c r="CH42" s="636"/>
      <c r="CI42" s="636"/>
      <c r="CJ42" s="636"/>
      <c r="CK42" s="636"/>
      <c r="CL42" s="636"/>
      <c r="CM42" s="636"/>
      <c r="CN42" s="636"/>
      <c r="CO42" s="636"/>
      <c r="CP42" s="636"/>
      <c r="CQ42" s="636"/>
      <c r="CR42" s="636"/>
      <c r="CS42" s="636"/>
      <c r="CT42" s="636"/>
      <c r="CU42" s="636"/>
      <c r="CV42" s="636"/>
      <c r="CW42" s="636"/>
      <c r="CX42" s="636"/>
      <c r="CY42" s="636"/>
      <c r="CZ42" s="636"/>
      <c r="DA42" s="636"/>
      <c r="DB42" s="636"/>
      <c r="DC42" s="636"/>
      <c r="DD42" s="636"/>
      <c r="DE42" s="636"/>
      <c r="DF42" s="636"/>
      <c r="DG42" s="636"/>
      <c r="DH42" s="636"/>
      <c r="DI42" s="636"/>
      <c r="DJ42" s="636"/>
      <c r="DK42" s="636"/>
      <c r="DL42" s="636"/>
      <c r="DM42" s="636"/>
      <c r="DN42" s="636"/>
      <c r="DO42" s="636"/>
      <c r="DP42" s="636"/>
      <c r="DQ42" s="636"/>
      <c r="DR42" s="636"/>
      <c r="DS42" s="636"/>
      <c r="DT42" s="636"/>
      <c r="DU42" s="636"/>
      <c r="DV42" s="636"/>
      <c r="DW42" s="636"/>
      <c r="DX42" s="636"/>
      <c r="DY42" s="636"/>
      <c r="DZ42" s="636"/>
      <c r="EA42" s="636"/>
      <c r="EB42" s="636"/>
      <c r="EC42" s="636"/>
      <c r="ED42" s="636"/>
      <c r="EE42" s="636"/>
      <c r="EF42" s="636"/>
      <c r="EG42" s="636"/>
      <c r="EH42" s="636"/>
      <c r="EI42" s="636"/>
      <c r="EJ42" s="636"/>
      <c r="EK42" s="636"/>
      <c r="EL42" s="636"/>
      <c r="EM42" s="636"/>
      <c r="EN42" s="636"/>
      <c r="EO42" s="636"/>
      <c r="EP42" s="636"/>
      <c r="EQ42" s="636"/>
      <c r="ER42" s="636"/>
      <c r="ES42" s="636"/>
      <c r="ET42" s="636"/>
      <c r="EU42" s="636"/>
      <c r="EV42" s="636"/>
      <c r="EW42" s="636"/>
      <c r="EX42" s="636"/>
      <c r="EY42" s="636"/>
      <c r="EZ42" s="636"/>
      <c r="FA42" s="636"/>
      <c r="FB42" s="636"/>
      <c r="FC42" s="636"/>
      <c r="FD42" s="636"/>
      <c r="FE42" s="636"/>
      <c r="FF42" s="636"/>
      <c r="FG42" s="636"/>
      <c r="FH42" s="636"/>
      <c r="FI42" s="636"/>
      <c r="FJ42" s="636"/>
      <c r="FK42" s="636"/>
      <c r="FL42" s="636"/>
      <c r="FM42" s="636"/>
      <c r="FN42" s="636"/>
      <c r="FO42" s="636"/>
      <c r="FP42" s="636"/>
      <c r="FQ42" s="636"/>
      <c r="FR42" s="636"/>
      <c r="FS42" s="636"/>
      <c r="FT42" s="636"/>
      <c r="FU42" s="636"/>
      <c r="FV42" s="636"/>
      <c r="FW42" s="636"/>
      <c r="FX42" s="636"/>
      <c r="FY42" s="636"/>
      <c r="FZ42" s="636"/>
      <c r="GA42" s="636"/>
      <c r="GB42" s="636"/>
    </row>
    <row r="43" spans="1:184" ht="18" customHeight="1">
      <c r="A43" s="628" t="s">
        <v>995</v>
      </c>
      <c r="B43" s="636" t="s">
        <v>801</v>
      </c>
      <c r="C43" s="637"/>
      <c r="D43" s="637"/>
      <c r="E43" s="637"/>
      <c r="F43" s="637"/>
      <c r="G43" s="637">
        <v>2500</v>
      </c>
      <c r="H43" s="637"/>
      <c r="I43" s="636"/>
      <c r="J43" s="636"/>
      <c r="K43" s="506"/>
      <c r="L43" s="636"/>
      <c r="M43" s="636"/>
      <c r="N43" s="636"/>
      <c r="O43" s="636"/>
      <c r="P43" s="636"/>
      <c r="Q43" s="636"/>
      <c r="R43" s="636"/>
      <c r="S43" s="636"/>
      <c r="T43" s="636"/>
      <c r="U43" s="636"/>
      <c r="V43" s="636"/>
      <c r="W43" s="636"/>
      <c r="X43" s="636"/>
      <c r="Y43" s="636"/>
      <c r="Z43" s="636"/>
      <c r="AA43" s="636"/>
      <c r="AB43" s="636"/>
      <c r="AC43" s="636"/>
      <c r="AD43" s="636"/>
      <c r="AE43" s="636"/>
      <c r="AF43" s="636"/>
      <c r="AG43" s="636"/>
      <c r="AH43" s="636"/>
      <c r="AI43" s="636"/>
      <c r="AJ43" s="636"/>
      <c r="AK43" s="636"/>
      <c r="AL43" s="636"/>
      <c r="AM43" s="636"/>
      <c r="AN43" s="636"/>
      <c r="AO43" s="636"/>
      <c r="AP43" s="636"/>
      <c r="AQ43" s="636"/>
      <c r="AR43" s="636"/>
      <c r="AS43" s="636"/>
      <c r="AT43" s="636"/>
      <c r="AU43" s="636"/>
      <c r="AV43" s="636"/>
      <c r="AW43" s="636"/>
      <c r="AX43" s="636"/>
      <c r="AY43" s="636"/>
      <c r="AZ43" s="636"/>
      <c r="BA43" s="636"/>
      <c r="BB43" s="636"/>
      <c r="BC43" s="636"/>
      <c r="BD43" s="636"/>
      <c r="BE43" s="636"/>
      <c r="BF43" s="636"/>
      <c r="BG43" s="636"/>
      <c r="BH43" s="636"/>
      <c r="BI43" s="636"/>
      <c r="BJ43" s="636"/>
      <c r="BK43" s="636"/>
      <c r="BL43" s="636"/>
      <c r="BM43" s="636"/>
      <c r="BN43" s="636"/>
      <c r="BO43" s="636"/>
      <c r="BP43" s="636"/>
      <c r="BQ43" s="636"/>
      <c r="BR43" s="636"/>
      <c r="BS43" s="636"/>
      <c r="BT43" s="636"/>
      <c r="BU43" s="636"/>
      <c r="BV43" s="636"/>
      <c r="BW43" s="636"/>
      <c r="BX43" s="636"/>
      <c r="BY43" s="636"/>
      <c r="BZ43" s="636"/>
      <c r="CA43" s="636"/>
      <c r="CB43" s="636"/>
      <c r="CC43" s="636"/>
      <c r="CD43" s="636"/>
      <c r="CE43" s="636"/>
      <c r="CF43" s="636"/>
      <c r="CG43" s="636"/>
      <c r="CH43" s="636"/>
      <c r="CI43" s="636"/>
      <c r="CJ43" s="636"/>
      <c r="CK43" s="636"/>
      <c r="CL43" s="636"/>
      <c r="CM43" s="636"/>
      <c r="CN43" s="636"/>
      <c r="CO43" s="636"/>
      <c r="CP43" s="636"/>
      <c r="CQ43" s="636"/>
      <c r="CR43" s="636"/>
      <c r="CS43" s="636"/>
      <c r="CT43" s="636"/>
      <c r="CU43" s="636"/>
      <c r="CV43" s="636"/>
      <c r="CW43" s="636"/>
      <c r="CX43" s="636"/>
      <c r="CY43" s="636"/>
      <c r="CZ43" s="636"/>
      <c r="DA43" s="636"/>
      <c r="DB43" s="636"/>
      <c r="DC43" s="636"/>
      <c r="DD43" s="636"/>
      <c r="DE43" s="636"/>
      <c r="DF43" s="636"/>
      <c r="DG43" s="636"/>
      <c r="DH43" s="636"/>
      <c r="DI43" s="636"/>
      <c r="DJ43" s="636"/>
      <c r="DK43" s="636"/>
      <c r="DL43" s="636"/>
      <c r="DM43" s="636"/>
      <c r="DN43" s="636"/>
      <c r="DO43" s="636"/>
      <c r="DP43" s="636"/>
      <c r="DQ43" s="636"/>
      <c r="DR43" s="636"/>
      <c r="DS43" s="636"/>
      <c r="DT43" s="636"/>
      <c r="DU43" s="636"/>
      <c r="DV43" s="636"/>
      <c r="DW43" s="636"/>
      <c r="DX43" s="636"/>
      <c r="DY43" s="636"/>
      <c r="DZ43" s="636"/>
      <c r="EA43" s="636"/>
      <c r="EB43" s="636"/>
      <c r="EC43" s="636"/>
      <c r="ED43" s="636"/>
      <c r="EE43" s="636"/>
      <c r="EF43" s="636"/>
      <c r="EG43" s="636"/>
      <c r="EH43" s="636"/>
      <c r="EI43" s="636"/>
      <c r="EJ43" s="636"/>
      <c r="EK43" s="636"/>
      <c r="EL43" s="636"/>
      <c r="EM43" s="636"/>
      <c r="EN43" s="636"/>
      <c r="EO43" s="636"/>
      <c r="EP43" s="636"/>
      <c r="EQ43" s="636"/>
      <c r="ER43" s="636"/>
      <c r="ES43" s="636"/>
      <c r="ET43" s="636"/>
      <c r="EU43" s="636"/>
      <c r="EV43" s="636"/>
      <c r="EW43" s="636"/>
      <c r="EX43" s="636"/>
      <c r="EY43" s="636"/>
      <c r="EZ43" s="636"/>
      <c r="FA43" s="636"/>
      <c r="FB43" s="636"/>
      <c r="FC43" s="636"/>
      <c r="FD43" s="636"/>
      <c r="FE43" s="636"/>
      <c r="FF43" s="636"/>
      <c r="FG43" s="636"/>
      <c r="FH43" s="636"/>
      <c r="FI43" s="636"/>
      <c r="FJ43" s="636"/>
      <c r="FK43" s="636"/>
      <c r="FL43" s="636"/>
      <c r="FM43" s="636"/>
      <c r="FN43" s="636"/>
      <c r="FO43" s="636"/>
      <c r="FP43" s="636"/>
      <c r="FQ43" s="636"/>
      <c r="FR43" s="636"/>
      <c r="FS43" s="636"/>
      <c r="FT43" s="636"/>
      <c r="FU43" s="636"/>
      <c r="FV43" s="636"/>
      <c r="FW43" s="636"/>
      <c r="FX43" s="636"/>
      <c r="FY43" s="636"/>
      <c r="FZ43" s="636"/>
      <c r="GA43" s="636"/>
      <c r="GB43" s="636"/>
    </row>
    <row r="44" spans="1:184" ht="18" customHeight="1">
      <c r="A44" s="628" t="s">
        <v>998</v>
      </c>
      <c r="B44" s="636" t="s">
        <v>802</v>
      </c>
      <c r="C44" s="637"/>
      <c r="D44" s="637"/>
      <c r="E44" s="637"/>
      <c r="F44" s="637"/>
      <c r="G44" s="637">
        <v>5000</v>
      </c>
      <c r="H44" s="637">
        <v>5000</v>
      </c>
      <c r="I44" s="636"/>
      <c r="J44" s="636"/>
      <c r="K44" s="506"/>
      <c r="L44" s="636"/>
      <c r="M44" s="636"/>
      <c r="N44" s="636"/>
      <c r="O44" s="636"/>
      <c r="P44" s="636"/>
      <c r="Q44" s="636"/>
      <c r="R44" s="636"/>
      <c r="S44" s="636"/>
      <c r="T44" s="636"/>
      <c r="U44" s="636"/>
      <c r="V44" s="636"/>
      <c r="W44" s="636"/>
      <c r="X44" s="636"/>
      <c r="Y44" s="636"/>
      <c r="Z44" s="636"/>
      <c r="AA44" s="636"/>
      <c r="AB44" s="636"/>
      <c r="AC44" s="636"/>
      <c r="AD44" s="636"/>
      <c r="AE44" s="636"/>
      <c r="AF44" s="636"/>
      <c r="AG44" s="636"/>
      <c r="AH44" s="636"/>
      <c r="AI44" s="636"/>
      <c r="AJ44" s="636"/>
      <c r="AK44" s="636"/>
      <c r="AL44" s="636"/>
      <c r="AM44" s="636"/>
      <c r="AN44" s="636"/>
      <c r="AO44" s="636"/>
      <c r="AP44" s="636"/>
      <c r="AQ44" s="636"/>
      <c r="AR44" s="636"/>
      <c r="AS44" s="636"/>
      <c r="AT44" s="636"/>
      <c r="AU44" s="636"/>
      <c r="AV44" s="636"/>
      <c r="AW44" s="636"/>
      <c r="AX44" s="636"/>
      <c r="AY44" s="636"/>
      <c r="AZ44" s="636"/>
      <c r="BA44" s="636"/>
      <c r="BB44" s="636"/>
      <c r="BC44" s="636"/>
      <c r="BD44" s="636"/>
      <c r="BE44" s="636"/>
      <c r="BF44" s="636"/>
      <c r="BG44" s="636"/>
      <c r="BH44" s="636"/>
      <c r="BI44" s="636"/>
      <c r="BJ44" s="636"/>
      <c r="BK44" s="636"/>
      <c r="BL44" s="636"/>
      <c r="BM44" s="636"/>
      <c r="BN44" s="636"/>
      <c r="BO44" s="636"/>
      <c r="BP44" s="636"/>
      <c r="BQ44" s="636"/>
      <c r="BR44" s="636"/>
      <c r="BS44" s="636"/>
      <c r="BT44" s="636"/>
      <c r="BU44" s="636"/>
      <c r="BV44" s="636"/>
      <c r="BW44" s="636"/>
      <c r="BX44" s="636"/>
      <c r="BY44" s="636"/>
      <c r="BZ44" s="636"/>
      <c r="CA44" s="636"/>
      <c r="CB44" s="636"/>
      <c r="CC44" s="636"/>
      <c r="CD44" s="636"/>
      <c r="CE44" s="636"/>
      <c r="CF44" s="636"/>
      <c r="CG44" s="636"/>
      <c r="CH44" s="636"/>
      <c r="CI44" s="636"/>
      <c r="CJ44" s="636"/>
      <c r="CK44" s="636"/>
      <c r="CL44" s="636"/>
      <c r="CM44" s="636"/>
      <c r="CN44" s="636"/>
      <c r="CO44" s="636"/>
      <c r="CP44" s="636"/>
      <c r="CQ44" s="636"/>
      <c r="CR44" s="636"/>
      <c r="CS44" s="636"/>
      <c r="CT44" s="636"/>
      <c r="CU44" s="636"/>
      <c r="CV44" s="636"/>
      <c r="CW44" s="636"/>
      <c r="CX44" s="636"/>
      <c r="CY44" s="636"/>
      <c r="CZ44" s="636"/>
      <c r="DA44" s="636"/>
      <c r="DB44" s="636"/>
      <c r="DC44" s="636"/>
      <c r="DD44" s="636"/>
      <c r="DE44" s="636"/>
      <c r="DF44" s="636"/>
      <c r="DG44" s="636"/>
      <c r="DH44" s="636"/>
      <c r="DI44" s="636"/>
      <c r="DJ44" s="636"/>
      <c r="DK44" s="636"/>
      <c r="DL44" s="636"/>
      <c r="DM44" s="636"/>
      <c r="DN44" s="636"/>
      <c r="DO44" s="636"/>
      <c r="DP44" s="636"/>
      <c r="DQ44" s="636"/>
      <c r="DR44" s="636"/>
      <c r="DS44" s="636"/>
      <c r="DT44" s="636"/>
      <c r="DU44" s="636"/>
      <c r="DV44" s="636"/>
      <c r="DW44" s="636"/>
      <c r="DX44" s="636"/>
      <c r="DY44" s="636"/>
      <c r="DZ44" s="636"/>
      <c r="EA44" s="636"/>
      <c r="EB44" s="636"/>
      <c r="EC44" s="636"/>
      <c r="ED44" s="636"/>
      <c r="EE44" s="636"/>
      <c r="EF44" s="636"/>
      <c r="EG44" s="636"/>
      <c r="EH44" s="636"/>
      <c r="EI44" s="636"/>
      <c r="EJ44" s="636"/>
      <c r="EK44" s="636"/>
      <c r="EL44" s="636"/>
      <c r="EM44" s="636"/>
      <c r="EN44" s="636"/>
      <c r="EO44" s="636"/>
      <c r="EP44" s="636"/>
      <c r="EQ44" s="636"/>
      <c r="ER44" s="636"/>
      <c r="ES44" s="636"/>
      <c r="ET44" s="636"/>
      <c r="EU44" s="636"/>
      <c r="EV44" s="636"/>
      <c r="EW44" s="636"/>
      <c r="EX44" s="636"/>
      <c r="EY44" s="636"/>
      <c r="EZ44" s="636"/>
      <c r="FA44" s="636"/>
      <c r="FB44" s="636"/>
      <c r="FC44" s="636"/>
      <c r="FD44" s="636"/>
      <c r="FE44" s="636"/>
      <c r="FF44" s="636"/>
      <c r="FG44" s="636"/>
      <c r="FH44" s="636"/>
      <c r="FI44" s="636"/>
      <c r="FJ44" s="636"/>
      <c r="FK44" s="636"/>
      <c r="FL44" s="636"/>
      <c r="FM44" s="636"/>
      <c r="FN44" s="636"/>
      <c r="FO44" s="636"/>
      <c r="FP44" s="636"/>
      <c r="FQ44" s="636"/>
      <c r="FR44" s="636"/>
      <c r="FS44" s="636"/>
      <c r="FT44" s="636"/>
      <c r="FU44" s="636"/>
      <c r="FV44" s="636"/>
      <c r="FW44" s="636"/>
      <c r="FX44" s="636"/>
      <c r="FY44" s="636"/>
      <c r="FZ44" s="636"/>
      <c r="GA44" s="636"/>
      <c r="GB44" s="636"/>
    </row>
    <row r="45" spans="1:184" ht="18" customHeight="1">
      <c r="A45" s="628" t="s">
        <v>1001</v>
      </c>
      <c r="B45" s="636" t="s">
        <v>1433</v>
      </c>
      <c r="C45" s="637"/>
      <c r="D45" s="637"/>
      <c r="E45" s="637"/>
      <c r="F45" s="637"/>
      <c r="G45" s="637">
        <v>625</v>
      </c>
      <c r="H45" s="637">
        <v>625</v>
      </c>
      <c r="I45" s="636"/>
      <c r="J45" s="636"/>
      <c r="K45" s="506"/>
      <c r="L45" s="636"/>
      <c r="M45" s="636"/>
      <c r="N45" s="636"/>
      <c r="O45" s="636"/>
      <c r="P45" s="636"/>
      <c r="Q45" s="636"/>
      <c r="R45" s="636"/>
      <c r="S45" s="636"/>
      <c r="T45" s="636"/>
      <c r="U45" s="636"/>
      <c r="V45" s="636"/>
      <c r="W45" s="636"/>
      <c r="X45" s="636"/>
      <c r="Y45" s="636"/>
      <c r="Z45" s="636"/>
      <c r="AA45" s="636"/>
      <c r="AB45" s="636"/>
      <c r="AC45" s="636"/>
      <c r="AD45" s="636"/>
      <c r="AE45" s="636"/>
      <c r="AF45" s="636"/>
      <c r="AG45" s="636"/>
      <c r="AH45" s="636"/>
      <c r="AI45" s="636"/>
      <c r="AJ45" s="636"/>
      <c r="AK45" s="636"/>
      <c r="AL45" s="636"/>
      <c r="AM45" s="636"/>
      <c r="AN45" s="636"/>
      <c r="AO45" s="636"/>
      <c r="AP45" s="636"/>
      <c r="AQ45" s="636"/>
      <c r="AR45" s="636"/>
      <c r="AS45" s="636"/>
      <c r="AT45" s="636"/>
      <c r="AU45" s="636"/>
      <c r="AV45" s="636"/>
      <c r="AW45" s="636"/>
      <c r="AX45" s="636"/>
      <c r="AY45" s="636"/>
      <c r="AZ45" s="636"/>
      <c r="BA45" s="636"/>
      <c r="BB45" s="636"/>
      <c r="BC45" s="636"/>
      <c r="BD45" s="636"/>
      <c r="BE45" s="636"/>
      <c r="BF45" s="636"/>
      <c r="BG45" s="636"/>
      <c r="BH45" s="636"/>
      <c r="BI45" s="636"/>
      <c r="BJ45" s="636"/>
      <c r="BK45" s="636"/>
      <c r="BL45" s="636"/>
      <c r="BM45" s="636"/>
      <c r="BN45" s="636"/>
      <c r="BO45" s="636"/>
      <c r="BP45" s="636"/>
      <c r="BQ45" s="636"/>
      <c r="BR45" s="636"/>
      <c r="BS45" s="636"/>
      <c r="BT45" s="636"/>
      <c r="BU45" s="636"/>
      <c r="BV45" s="636"/>
      <c r="BW45" s="636"/>
      <c r="BX45" s="636"/>
      <c r="BY45" s="636"/>
      <c r="BZ45" s="636"/>
      <c r="CA45" s="636"/>
      <c r="CB45" s="636"/>
      <c r="CC45" s="636"/>
      <c r="CD45" s="636"/>
      <c r="CE45" s="636"/>
      <c r="CF45" s="636"/>
      <c r="CG45" s="636"/>
      <c r="CH45" s="636"/>
      <c r="CI45" s="636"/>
      <c r="CJ45" s="636"/>
      <c r="CK45" s="636"/>
      <c r="CL45" s="636"/>
      <c r="CM45" s="636"/>
      <c r="CN45" s="636"/>
      <c r="CO45" s="636"/>
      <c r="CP45" s="636"/>
      <c r="CQ45" s="636"/>
      <c r="CR45" s="636"/>
      <c r="CS45" s="636"/>
      <c r="CT45" s="636"/>
      <c r="CU45" s="636"/>
      <c r="CV45" s="636"/>
      <c r="CW45" s="636"/>
      <c r="CX45" s="636"/>
      <c r="CY45" s="636"/>
      <c r="CZ45" s="636"/>
      <c r="DA45" s="636"/>
      <c r="DB45" s="636"/>
      <c r="DC45" s="636"/>
      <c r="DD45" s="636"/>
      <c r="DE45" s="636"/>
      <c r="DF45" s="636"/>
      <c r="DG45" s="636"/>
      <c r="DH45" s="636"/>
      <c r="DI45" s="636"/>
      <c r="DJ45" s="636"/>
      <c r="DK45" s="636"/>
      <c r="DL45" s="636"/>
      <c r="DM45" s="636"/>
      <c r="DN45" s="636"/>
      <c r="DO45" s="636"/>
      <c r="DP45" s="636"/>
      <c r="DQ45" s="636"/>
      <c r="DR45" s="636"/>
      <c r="DS45" s="636"/>
      <c r="DT45" s="636"/>
      <c r="DU45" s="636"/>
      <c r="DV45" s="636"/>
      <c r="DW45" s="636"/>
      <c r="DX45" s="636"/>
      <c r="DY45" s="636"/>
      <c r="DZ45" s="636"/>
      <c r="EA45" s="636"/>
      <c r="EB45" s="636"/>
      <c r="EC45" s="636"/>
      <c r="ED45" s="636"/>
      <c r="EE45" s="636"/>
      <c r="EF45" s="636"/>
      <c r="EG45" s="636"/>
      <c r="EH45" s="636"/>
      <c r="EI45" s="636"/>
      <c r="EJ45" s="636"/>
      <c r="EK45" s="636"/>
      <c r="EL45" s="636"/>
      <c r="EM45" s="636"/>
      <c r="EN45" s="636"/>
      <c r="EO45" s="636"/>
      <c r="EP45" s="636"/>
      <c r="EQ45" s="636"/>
      <c r="ER45" s="636"/>
      <c r="ES45" s="636"/>
      <c r="ET45" s="636"/>
      <c r="EU45" s="636"/>
      <c r="EV45" s="636"/>
      <c r="EW45" s="636"/>
      <c r="EX45" s="636"/>
      <c r="EY45" s="636"/>
      <c r="EZ45" s="636"/>
      <c r="FA45" s="636"/>
      <c r="FB45" s="636"/>
      <c r="FC45" s="636"/>
      <c r="FD45" s="636"/>
      <c r="FE45" s="636"/>
      <c r="FF45" s="636"/>
      <c r="FG45" s="636"/>
      <c r="FH45" s="636"/>
      <c r="FI45" s="636"/>
      <c r="FJ45" s="636"/>
      <c r="FK45" s="636"/>
      <c r="FL45" s="636"/>
      <c r="FM45" s="636"/>
      <c r="FN45" s="636"/>
      <c r="FO45" s="636"/>
      <c r="FP45" s="636"/>
      <c r="FQ45" s="636"/>
      <c r="FR45" s="636"/>
      <c r="FS45" s="636"/>
      <c r="FT45" s="636"/>
      <c r="FU45" s="636"/>
      <c r="FV45" s="636"/>
      <c r="FW45" s="636"/>
      <c r="FX45" s="636"/>
      <c r="FY45" s="636"/>
      <c r="FZ45" s="636"/>
      <c r="GA45" s="636"/>
      <c r="GB45" s="636"/>
    </row>
    <row r="46" spans="1:184" ht="18" customHeight="1">
      <c r="A46" s="628" t="s">
        <v>1204</v>
      </c>
      <c r="B46" s="636" t="s">
        <v>1431</v>
      </c>
      <c r="C46" s="637"/>
      <c r="D46" s="637"/>
      <c r="E46" s="637"/>
      <c r="F46" s="637"/>
      <c r="G46" s="637">
        <v>3001</v>
      </c>
      <c r="H46" s="637"/>
      <c r="I46" s="636"/>
      <c r="J46" s="636"/>
      <c r="K46" s="506"/>
      <c r="L46" s="636"/>
      <c r="M46" s="636"/>
      <c r="N46" s="636"/>
      <c r="O46" s="636"/>
      <c r="P46" s="636"/>
      <c r="Q46" s="636"/>
      <c r="R46" s="636"/>
      <c r="S46" s="636"/>
      <c r="T46" s="636"/>
      <c r="U46" s="636"/>
      <c r="V46" s="636"/>
      <c r="W46" s="636"/>
      <c r="X46" s="636"/>
      <c r="Y46" s="636"/>
      <c r="Z46" s="636"/>
      <c r="AA46" s="636"/>
      <c r="AB46" s="636"/>
      <c r="AC46" s="636"/>
      <c r="AD46" s="636"/>
      <c r="AE46" s="636"/>
      <c r="AF46" s="636"/>
      <c r="AG46" s="636"/>
      <c r="AH46" s="636"/>
      <c r="AI46" s="636"/>
      <c r="AJ46" s="636"/>
      <c r="AK46" s="636"/>
      <c r="AL46" s="636"/>
      <c r="AM46" s="636"/>
      <c r="AN46" s="636"/>
      <c r="AO46" s="636"/>
      <c r="AP46" s="636"/>
      <c r="AQ46" s="636"/>
      <c r="AR46" s="636"/>
      <c r="AS46" s="636"/>
      <c r="AT46" s="636"/>
      <c r="AU46" s="636"/>
      <c r="AV46" s="636"/>
      <c r="AW46" s="636"/>
      <c r="AX46" s="636"/>
      <c r="AY46" s="636"/>
      <c r="AZ46" s="636"/>
      <c r="BA46" s="636"/>
      <c r="BB46" s="636"/>
      <c r="BC46" s="636"/>
      <c r="BD46" s="636"/>
      <c r="BE46" s="636"/>
      <c r="BF46" s="636"/>
      <c r="BG46" s="636"/>
      <c r="BH46" s="636"/>
      <c r="BI46" s="636"/>
      <c r="BJ46" s="636"/>
      <c r="BK46" s="636"/>
      <c r="BL46" s="636"/>
      <c r="BM46" s="636"/>
      <c r="BN46" s="636"/>
      <c r="BO46" s="636"/>
      <c r="BP46" s="636"/>
      <c r="BQ46" s="636"/>
      <c r="BR46" s="636"/>
      <c r="BS46" s="636"/>
      <c r="BT46" s="636"/>
      <c r="BU46" s="636"/>
      <c r="BV46" s="636"/>
      <c r="BW46" s="636"/>
      <c r="BX46" s="636"/>
      <c r="BY46" s="636"/>
      <c r="BZ46" s="636"/>
      <c r="CA46" s="636"/>
      <c r="CB46" s="636"/>
      <c r="CC46" s="636"/>
      <c r="CD46" s="636"/>
      <c r="CE46" s="636"/>
      <c r="CF46" s="636"/>
      <c r="CG46" s="636"/>
      <c r="CH46" s="636"/>
      <c r="CI46" s="636"/>
      <c r="CJ46" s="636"/>
      <c r="CK46" s="636"/>
      <c r="CL46" s="636"/>
      <c r="CM46" s="636"/>
      <c r="CN46" s="636"/>
      <c r="CO46" s="636"/>
      <c r="CP46" s="636"/>
      <c r="CQ46" s="636"/>
      <c r="CR46" s="636"/>
      <c r="CS46" s="636"/>
      <c r="CT46" s="636"/>
      <c r="CU46" s="636"/>
      <c r="CV46" s="636"/>
      <c r="CW46" s="636"/>
      <c r="CX46" s="636"/>
      <c r="CY46" s="636"/>
      <c r="CZ46" s="636"/>
      <c r="DA46" s="636"/>
      <c r="DB46" s="636"/>
      <c r="DC46" s="636"/>
      <c r="DD46" s="636"/>
      <c r="DE46" s="636"/>
      <c r="DF46" s="636"/>
      <c r="DG46" s="636"/>
      <c r="DH46" s="636"/>
      <c r="DI46" s="636"/>
      <c r="DJ46" s="636"/>
      <c r="DK46" s="636"/>
      <c r="DL46" s="636"/>
      <c r="DM46" s="636"/>
      <c r="DN46" s="636"/>
      <c r="DO46" s="636"/>
      <c r="DP46" s="636"/>
      <c r="DQ46" s="636"/>
      <c r="DR46" s="636"/>
      <c r="DS46" s="636"/>
      <c r="DT46" s="636"/>
      <c r="DU46" s="636"/>
      <c r="DV46" s="636"/>
      <c r="DW46" s="636"/>
      <c r="DX46" s="636"/>
      <c r="DY46" s="636"/>
      <c r="DZ46" s="636"/>
      <c r="EA46" s="636"/>
      <c r="EB46" s="636"/>
      <c r="EC46" s="636"/>
      <c r="ED46" s="636"/>
      <c r="EE46" s="636"/>
      <c r="EF46" s="636"/>
      <c r="EG46" s="636"/>
      <c r="EH46" s="636"/>
      <c r="EI46" s="636"/>
      <c r="EJ46" s="636"/>
      <c r="EK46" s="636"/>
      <c r="EL46" s="636"/>
      <c r="EM46" s="636"/>
      <c r="EN46" s="636"/>
      <c r="EO46" s="636"/>
      <c r="EP46" s="636"/>
      <c r="EQ46" s="636"/>
      <c r="ER46" s="636"/>
      <c r="ES46" s="636"/>
      <c r="ET46" s="636"/>
      <c r="EU46" s="636"/>
      <c r="EV46" s="636"/>
      <c r="EW46" s="636"/>
      <c r="EX46" s="636"/>
      <c r="EY46" s="636"/>
      <c r="EZ46" s="636"/>
      <c r="FA46" s="636"/>
      <c r="FB46" s="636"/>
      <c r="FC46" s="636"/>
      <c r="FD46" s="636"/>
      <c r="FE46" s="636"/>
      <c r="FF46" s="636"/>
      <c r="FG46" s="636"/>
      <c r="FH46" s="636"/>
      <c r="FI46" s="636"/>
      <c r="FJ46" s="636"/>
      <c r="FK46" s="636"/>
      <c r="FL46" s="636"/>
      <c r="FM46" s="636"/>
      <c r="FN46" s="636"/>
      <c r="FO46" s="636"/>
      <c r="FP46" s="636"/>
      <c r="FQ46" s="636"/>
      <c r="FR46" s="636"/>
      <c r="FS46" s="636"/>
      <c r="FT46" s="636"/>
      <c r="FU46" s="636"/>
      <c r="FV46" s="636"/>
      <c r="FW46" s="636"/>
      <c r="FX46" s="636"/>
      <c r="FY46" s="636"/>
      <c r="FZ46" s="636"/>
      <c r="GA46" s="636"/>
      <c r="GB46" s="636"/>
    </row>
    <row r="47" spans="1:184" ht="18" customHeight="1">
      <c r="A47" s="628" t="s">
        <v>1207</v>
      </c>
      <c r="B47" s="636" t="s">
        <v>1419</v>
      </c>
      <c r="C47" s="637"/>
      <c r="D47" s="637"/>
      <c r="E47" s="637"/>
      <c r="F47" s="637"/>
      <c r="G47" s="637">
        <v>399</v>
      </c>
      <c r="H47" s="637">
        <v>399</v>
      </c>
      <c r="I47" s="636"/>
      <c r="J47" s="636"/>
      <c r="K47" s="506"/>
      <c r="L47" s="636"/>
      <c r="M47" s="636"/>
      <c r="N47" s="636"/>
      <c r="O47" s="636"/>
      <c r="P47" s="636"/>
      <c r="Q47" s="636"/>
      <c r="R47" s="636"/>
      <c r="S47" s="636"/>
      <c r="T47" s="636"/>
      <c r="U47" s="636"/>
      <c r="V47" s="636"/>
      <c r="W47" s="636"/>
      <c r="X47" s="636"/>
      <c r="Y47" s="636"/>
      <c r="Z47" s="636"/>
      <c r="AA47" s="636"/>
      <c r="AB47" s="636"/>
      <c r="AC47" s="636"/>
      <c r="AD47" s="636"/>
      <c r="AE47" s="636"/>
      <c r="AF47" s="636"/>
      <c r="AG47" s="636"/>
      <c r="AH47" s="636"/>
      <c r="AI47" s="636"/>
      <c r="AJ47" s="636"/>
      <c r="AK47" s="636"/>
      <c r="AL47" s="636"/>
      <c r="AM47" s="636"/>
      <c r="AN47" s="636"/>
      <c r="AO47" s="636"/>
      <c r="AP47" s="636"/>
      <c r="AQ47" s="636"/>
      <c r="AR47" s="636"/>
      <c r="AS47" s="636"/>
      <c r="AT47" s="636"/>
      <c r="AU47" s="636"/>
      <c r="AV47" s="636"/>
      <c r="AW47" s="636"/>
      <c r="AX47" s="636"/>
      <c r="AY47" s="636"/>
      <c r="AZ47" s="636"/>
      <c r="BA47" s="636"/>
      <c r="BB47" s="636"/>
      <c r="BC47" s="636"/>
      <c r="BD47" s="636"/>
      <c r="BE47" s="636"/>
      <c r="BF47" s="636"/>
      <c r="BG47" s="636"/>
      <c r="BH47" s="636"/>
      <c r="BI47" s="636"/>
      <c r="BJ47" s="636"/>
      <c r="BK47" s="636"/>
      <c r="BL47" s="636"/>
      <c r="BM47" s="636"/>
      <c r="BN47" s="636"/>
      <c r="BO47" s="636"/>
      <c r="BP47" s="636"/>
      <c r="BQ47" s="636"/>
      <c r="BR47" s="636"/>
      <c r="BS47" s="636"/>
      <c r="BT47" s="636"/>
      <c r="BU47" s="636"/>
      <c r="BV47" s="636"/>
      <c r="BW47" s="636"/>
      <c r="BX47" s="636"/>
      <c r="BY47" s="636"/>
      <c r="BZ47" s="636"/>
      <c r="CA47" s="636"/>
      <c r="CB47" s="636"/>
      <c r="CC47" s="636"/>
      <c r="CD47" s="636"/>
      <c r="CE47" s="636"/>
      <c r="CF47" s="636"/>
      <c r="CG47" s="636"/>
      <c r="CH47" s="636"/>
      <c r="CI47" s="636"/>
      <c r="CJ47" s="636"/>
      <c r="CK47" s="636"/>
      <c r="CL47" s="636"/>
      <c r="CM47" s="636"/>
      <c r="CN47" s="636"/>
      <c r="CO47" s="636"/>
      <c r="CP47" s="636"/>
      <c r="CQ47" s="636"/>
      <c r="CR47" s="636"/>
      <c r="CS47" s="636"/>
      <c r="CT47" s="636"/>
      <c r="CU47" s="636"/>
      <c r="CV47" s="636"/>
      <c r="CW47" s="636"/>
      <c r="CX47" s="636"/>
      <c r="CY47" s="636"/>
      <c r="CZ47" s="636"/>
      <c r="DA47" s="636"/>
      <c r="DB47" s="636"/>
      <c r="DC47" s="636"/>
      <c r="DD47" s="636"/>
      <c r="DE47" s="636"/>
      <c r="DF47" s="636"/>
      <c r="DG47" s="636"/>
      <c r="DH47" s="636"/>
      <c r="DI47" s="636"/>
      <c r="DJ47" s="636"/>
      <c r="DK47" s="636"/>
      <c r="DL47" s="636"/>
      <c r="DM47" s="636"/>
      <c r="DN47" s="636"/>
      <c r="DO47" s="636"/>
      <c r="DP47" s="636"/>
      <c r="DQ47" s="636"/>
      <c r="DR47" s="636"/>
      <c r="DS47" s="636"/>
      <c r="DT47" s="636"/>
      <c r="DU47" s="636"/>
      <c r="DV47" s="636"/>
      <c r="DW47" s="636"/>
      <c r="DX47" s="636"/>
      <c r="DY47" s="636"/>
      <c r="DZ47" s="636"/>
      <c r="EA47" s="636"/>
      <c r="EB47" s="636"/>
      <c r="EC47" s="636"/>
      <c r="ED47" s="636"/>
      <c r="EE47" s="636"/>
      <c r="EF47" s="636"/>
      <c r="EG47" s="636"/>
      <c r="EH47" s="636"/>
      <c r="EI47" s="636"/>
      <c r="EJ47" s="636"/>
      <c r="EK47" s="636"/>
      <c r="EL47" s="636"/>
      <c r="EM47" s="636"/>
      <c r="EN47" s="636"/>
      <c r="EO47" s="636"/>
      <c r="EP47" s="636"/>
      <c r="EQ47" s="636"/>
      <c r="ER47" s="636"/>
      <c r="ES47" s="636"/>
      <c r="ET47" s="636"/>
      <c r="EU47" s="636"/>
      <c r="EV47" s="636"/>
      <c r="EW47" s="636"/>
      <c r="EX47" s="636"/>
      <c r="EY47" s="636"/>
      <c r="EZ47" s="636"/>
      <c r="FA47" s="636"/>
      <c r="FB47" s="636"/>
      <c r="FC47" s="636"/>
      <c r="FD47" s="636"/>
      <c r="FE47" s="636"/>
      <c r="FF47" s="636"/>
      <c r="FG47" s="636"/>
      <c r="FH47" s="636"/>
      <c r="FI47" s="636"/>
      <c r="FJ47" s="636"/>
      <c r="FK47" s="636"/>
      <c r="FL47" s="636"/>
      <c r="FM47" s="636"/>
      <c r="FN47" s="636"/>
      <c r="FO47" s="636"/>
      <c r="FP47" s="636"/>
      <c r="FQ47" s="636"/>
      <c r="FR47" s="636"/>
      <c r="FS47" s="636"/>
      <c r="FT47" s="636"/>
      <c r="FU47" s="636"/>
      <c r="FV47" s="636"/>
      <c r="FW47" s="636"/>
      <c r="FX47" s="636"/>
      <c r="FY47" s="636"/>
      <c r="FZ47" s="636"/>
      <c r="GA47" s="636"/>
      <c r="GB47" s="636"/>
    </row>
    <row r="48" spans="1:184" ht="18" customHeight="1">
      <c r="A48" s="628" t="s">
        <v>1210</v>
      </c>
      <c r="B48" s="636" t="s">
        <v>1277</v>
      </c>
      <c r="C48" s="637"/>
      <c r="D48" s="637"/>
      <c r="E48" s="637"/>
      <c r="F48" s="637"/>
      <c r="G48" s="637">
        <v>49535</v>
      </c>
      <c r="H48" s="637">
        <v>49535</v>
      </c>
      <c r="I48" s="636"/>
      <c r="J48" s="636"/>
      <c r="K48" s="506"/>
      <c r="L48" s="636"/>
      <c r="M48" s="636"/>
      <c r="N48" s="636"/>
      <c r="O48" s="636"/>
      <c r="P48" s="636"/>
      <c r="Q48" s="636"/>
      <c r="R48" s="636"/>
      <c r="S48" s="636"/>
      <c r="T48" s="636"/>
      <c r="U48" s="636"/>
      <c r="V48" s="636"/>
      <c r="W48" s="636"/>
      <c r="X48" s="636"/>
      <c r="Y48" s="636"/>
      <c r="Z48" s="636"/>
      <c r="AA48" s="636"/>
      <c r="AB48" s="636"/>
      <c r="AC48" s="636"/>
      <c r="AD48" s="636"/>
      <c r="AE48" s="636"/>
      <c r="AF48" s="636"/>
      <c r="AG48" s="636"/>
      <c r="AH48" s="636"/>
      <c r="AI48" s="636"/>
      <c r="AJ48" s="636"/>
      <c r="AK48" s="636"/>
      <c r="AL48" s="636"/>
      <c r="AM48" s="636"/>
      <c r="AN48" s="636"/>
      <c r="AO48" s="636"/>
      <c r="AP48" s="636"/>
      <c r="AQ48" s="636"/>
      <c r="AR48" s="636"/>
      <c r="AS48" s="636"/>
      <c r="AT48" s="636"/>
      <c r="AU48" s="636"/>
      <c r="AV48" s="636"/>
      <c r="AW48" s="636"/>
      <c r="AX48" s="636"/>
      <c r="AY48" s="636"/>
      <c r="AZ48" s="636"/>
      <c r="BA48" s="636"/>
      <c r="BB48" s="636"/>
      <c r="BC48" s="636"/>
      <c r="BD48" s="636"/>
      <c r="BE48" s="636"/>
      <c r="BF48" s="636"/>
      <c r="BG48" s="636"/>
      <c r="BH48" s="636"/>
      <c r="BI48" s="636"/>
      <c r="BJ48" s="636"/>
      <c r="BK48" s="636"/>
      <c r="BL48" s="636"/>
      <c r="BM48" s="636"/>
      <c r="BN48" s="636"/>
      <c r="BO48" s="636"/>
      <c r="BP48" s="636"/>
      <c r="BQ48" s="636"/>
      <c r="BR48" s="636"/>
      <c r="BS48" s="636"/>
      <c r="BT48" s="636"/>
      <c r="BU48" s="636"/>
      <c r="BV48" s="636"/>
      <c r="BW48" s="636"/>
      <c r="BX48" s="636"/>
      <c r="BY48" s="636"/>
      <c r="BZ48" s="636"/>
      <c r="CA48" s="636"/>
      <c r="CB48" s="636"/>
      <c r="CC48" s="636"/>
      <c r="CD48" s="636"/>
      <c r="CE48" s="636"/>
      <c r="CF48" s="636"/>
      <c r="CG48" s="636"/>
      <c r="CH48" s="636"/>
      <c r="CI48" s="636"/>
      <c r="CJ48" s="636"/>
      <c r="CK48" s="636"/>
      <c r="CL48" s="636"/>
      <c r="CM48" s="636"/>
      <c r="CN48" s="636"/>
      <c r="CO48" s="636"/>
      <c r="CP48" s="636"/>
      <c r="CQ48" s="636"/>
      <c r="CR48" s="636"/>
      <c r="CS48" s="636"/>
      <c r="CT48" s="636"/>
      <c r="CU48" s="636"/>
      <c r="CV48" s="636"/>
      <c r="CW48" s="636"/>
      <c r="CX48" s="636"/>
      <c r="CY48" s="636"/>
      <c r="CZ48" s="636"/>
      <c r="DA48" s="636"/>
      <c r="DB48" s="636"/>
      <c r="DC48" s="636"/>
      <c r="DD48" s="636"/>
      <c r="DE48" s="636"/>
      <c r="DF48" s="636"/>
      <c r="DG48" s="636"/>
      <c r="DH48" s="636"/>
      <c r="DI48" s="636"/>
      <c r="DJ48" s="636"/>
      <c r="DK48" s="636"/>
      <c r="DL48" s="636"/>
      <c r="DM48" s="636"/>
      <c r="DN48" s="636"/>
      <c r="DO48" s="636"/>
      <c r="DP48" s="636"/>
      <c r="DQ48" s="636"/>
      <c r="DR48" s="636"/>
      <c r="DS48" s="636"/>
      <c r="DT48" s="636"/>
      <c r="DU48" s="636"/>
      <c r="DV48" s="636"/>
      <c r="DW48" s="636"/>
      <c r="DX48" s="636"/>
      <c r="DY48" s="636"/>
      <c r="DZ48" s="636"/>
      <c r="EA48" s="636"/>
      <c r="EB48" s="636"/>
      <c r="EC48" s="636"/>
      <c r="ED48" s="636"/>
      <c r="EE48" s="636"/>
      <c r="EF48" s="636"/>
      <c r="EG48" s="636"/>
      <c r="EH48" s="636"/>
      <c r="EI48" s="636"/>
      <c r="EJ48" s="636"/>
      <c r="EK48" s="636"/>
      <c r="EL48" s="636"/>
      <c r="EM48" s="636"/>
      <c r="EN48" s="636"/>
      <c r="EO48" s="636"/>
      <c r="EP48" s="636"/>
      <c r="EQ48" s="636"/>
      <c r="ER48" s="636"/>
      <c r="ES48" s="636"/>
      <c r="ET48" s="636"/>
      <c r="EU48" s="636"/>
      <c r="EV48" s="636"/>
      <c r="EW48" s="636"/>
      <c r="EX48" s="636"/>
      <c r="EY48" s="636"/>
      <c r="EZ48" s="636"/>
      <c r="FA48" s="636"/>
      <c r="FB48" s="636"/>
      <c r="FC48" s="636"/>
      <c r="FD48" s="636"/>
      <c r="FE48" s="636"/>
      <c r="FF48" s="636"/>
      <c r="FG48" s="636"/>
      <c r="FH48" s="636"/>
      <c r="FI48" s="636"/>
      <c r="FJ48" s="636"/>
      <c r="FK48" s="636"/>
      <c r="FL48" s="636"/>
      <c r="FM48" s="636"/>
      <c r="FN48" s="636"/>
      <c r="FO48" s="636"/>
      <c r="FP48" s="636"/>
      <c r="FQ48" s="636"/>
      <c r="FR48" s="636"/>
      <c r="FS48" s="636"/>
      <c r="FT48" s="636"/>
      <c r="FU48" s="636"/>
      <c r="FV48" s="636"/>
      <c r="FW48" s="636"/>
      <c r="FX48" s="636"/>
      <c r="FY48" s="636"/>
      <c r="FZ48" s="636"/>
      <c r="GA48" s="636"/>
      <c r="GB48" s="636"/>
    </row>
    <row r="49" spans="1:184" ht="18" customHeight="1">
      <c r="A49" s="628" t="s">
        <v>1213</v>
      </c>
      <c r="B49" s="636" t="s">
        <v>803</v>
      </c>
      <c r="C49" s="637"/>
      <c r="D49" s="637"/>
      <c r="E49" s="637"/>
      <c r="F49" s="637"/>
      <c r="G49" s="637">
        <v>15765</v>
      </c>
      <c r="H49" s="637"/>
      <c r="I49" s="636"/>
      <c r="J49" s="636"/>
      <c r="K49" s="506"/>
      <c r="L49" s="636"/>
      <c r="M49" s="636"/>
      <c r="N49" s="636"/>
      <c r="O49" s="636"/>
      <c r="P49" s="636"/>
      <c r="Q49" s="636"/>
      <c r="R49" s="636"/>
      <c r="S49" s="636"/>
      <c r="T49" s="636"/>
      <c r="U49" s="636"/>
      <c r="V49" s="636"/>
      <c r="W49" s="636"/>
      <c r="X49" s="636"/>
      <c r="Y49" s="636"/>
      <c r="Z49" s="636"/>
      <c r="AA49" s="636"/>
      <c r="AB49" s="636"/>
      <c r="AC49" s="636"/>
      <c r="AD49" s="636"/>
      <c r="AE49" s="636"/>
      <c r="AF49" s="636"/>
      <c r="AG49" s="636"/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36"/>
      <c r="AT49" s="636"/>
      <c r="AU49" s="636"/>
      <c r="AV49" s="636"/>
      <c r="AW49" s="636"/>
      <c r="AX49" s="636"/>
      <c r="AY49" s="636"/>
      <c r="AZ49" s="636"/>
      <c r="BA49" s="636"/>
      <c r="BB49" s="636"/>
      <c r="BC49" s="636"/>
      <c r="BD49" s="636"/>
      <c r="BE49" s="636"/>
      <c r="BF49" s="636"/>
      <c r="BG49" s="636"/>
      <c r="BH49" s="636"/>
      <c r="BI49" s="636"/>
      <c r="BJ49" s="636"/>
      <c r="BK49" s="636"/>
      <c r="BL49" s="636"/>
      <c r="BM49" s="636"/>
      <c r="BN49" s="636"/>
      <c r="BO49" s="636"/>
      <c r="BP49" s="636"/>
      <c r="BQ49" s="636"/>
      <c r="BR49" s="636"/>
      <c r="BS49" s="636"/>
      <c r="BT49" s="636"/>
      <c r="BU49" s="636"/>
      <c r="BV49" s="636"/>
      <c r="BW49" s="636"/>
      <c r="BX49" s="636"/>
      <c r="BY49" s="636"/>
      <c r="BZ49" s="636"/>
      <c r="CA49" s="636"/>
      <c r="CB49" s="636"/>
      <c r="CC49" s="636"/>
      <c r="CD49" s="636"/>
      <c r="CE49" s="636"/>
      <c r="CF49" s="636"/>
      <c r="CG49" s="636"/>
      <c r="CH49" s="636"/>
      <c r="CI49" s="636"/>
      <c r="CJ49" s="636"/>
      <c r="CK49" s="636"/>
      <c r="CL49" s="636"/>
      <c r="CM49" s="636"/>
      <c r="CN49" s="636"/>
      <c r="CO49" s="636"/>
      <c r="CP49" s="636"/>
      <c r="CQ49" s="636"/>
      <c r="CR49" s="636"/>
      <c r="CS49" s="636"/>
      <c r="CT49" s="636"/>
      <c r="CU49" s="636"/>
      <c r="CV49" s="636"/>
      <c r="CW49" s="636"/>
      <c r="CX49" s="636"/>
      <c r="CY49" s="636"/>
      <c r="CZ49" s="636"/>
      <c r="DA49" s="636"/>
      <c r="DB49" s="636"/>
      <c r="DC49" s="636"/>
      <c r="DD49" s="636"/>
      <c r="DE49" s="636"/>
      <c r="DF49" s="636"/>
      <c r="DG49" s="636"/>
      <c r="DH49" s="636"/>
      <c r="DI49" s="636"/>
      <c r="DJ49" s="636"/>
      <c r="DK49" s="636"/>
      <c r="DL49" s="636"/>
      <c r="DM49" s="636"/>
      <c r="DN49" s="636"/>
      <c r="DO49" s="636"/>
      <c r="DP49" s="636"/>
      <c r="DQ49" s="636"/>
      <c r="DR49" s="636"/>
      <c r="DS49" s="636"/>
      <c r="DT49" s="636"/>
      <c r="DU49" s="636"/>
      <c r="DV49" s="636"/>
      <c r="DW49" s="636"/>
      <c r="DX49" s="636"/>
      <c r="DY49" s="636"/>
      <c r="DZ49" s="636"/>
      <c r="EA49" s="636"/>
      <c r="EB49" s="636"/>
      <c r="EC49" s="636"/>
      <c r="ED49" s="636"/>
      <c r="EE49" s="636"/>
      <c r="EF49" s="636"/>
      <c r="EG49" s="636"/>
      <c r="EH49" s="636"/>
      <c r="EI49" s="636"/>
      <c r="EJ49" s="636"/>
      <c r="EK49" s="636"/>
      <c r="EL49" s="636"/>
      <c r="EM49" s="636"/>
      <c r="EN49" s="636"/>
      <c r="EO49" s="636"/>
      <c r="EP49" s="636"/>
      <c r="EQ49" s="636"/>
      <c r="ER49" s="636"/>
      <c r="ES49" s="636"/>
      <c r="ET49" s="636"/>
      <c r="EU49" s="636"/>
      <c r="EV49" s="636"/>
      <c r="EW49" s="636"/>
      <c r="EX49" s="636"/>
      <c r="EY49" s="636"/>
      <c r="EZ49" s="636"/>
      <c r="FA49" s="636"/>
      <c r="FB49" s="636"/>
      <c r="FC49" s="636"/>
      <c r="FD49" s="636"/>
      <c r="FE49" s="636"/>
      <c r="FF49" s="636"/>
      <c r="FG49" s="636"/>
      <c r="FH49" s="636"/>
      <c r="FI49" s="636"/>
      <c r="FJ49" s="636"/>
      <c r="FK49" s="636"/>
      <c r="FL49" s="636"/>
      <c r="FM49" s="636"/>
      <c r="FN49" s="636"/>
      <c r="FO49" s="636"/>
      <c r="FP49" s="636"/>
      <c r="FQ49" s="636"/>
      <c r="FR49" s="636"/>
      <c r="FS49" s="636"/>
      <c r="FT49" s="636"/>
      <c r="FU49" s="636"/>
      <c r="FV49" s="636"/>
      <c r="FW49" s="636"/>
      <c r="FX49" s="636"/>
      <c r="FY49" s="636"/>
      <c r="FZ49" s="636"/>
      <c r="GA49" s="636"/>
      <c r="GB49" s="636"/>
    </row>
    <row r="50" spans="1:184" ht="18" customHeight="1">
      <c r="A50" s="628" t="s">
        <v>1216</v>
      </c>
      <c r="B50" s="636" t="s">
        <v>1389</v>
      </c>
      <c r="C50" s="637"/>
      <c r="D50" s="637"/>
      <c r="E50" s="637"/>
      <c r="F50" s="637"/>
      <c r="G50" s="637">
        <v>500</v>
      </c>
      <c r="H50" s="637">
        <v>500</v>
      </c>
      <c r="I50" s="636"/>
      <c r="J50" s="636"/>
      <c r="K50" s="506"/>
      <c r="L50" s="636"/>
      <c r="M50" s="636"/>
      <c r="N50" s="636"/>
      <c r="O50" s="636"/>
      <c r="P50" s="636"/>
      <c r="Q50" s="636"/>
      <c r="R50" s="636"/>
      <c r="S50" s="636"/>
      <c r="T50" s="636"/>
      <c r="U50" s="636"/>
      <c r="V50" s="636"/>
      <c r="W50" s="636"/>
      <c r="X50" s="636"/>
      <c r="Y50" s="636"/>
      <c r="Z50" s="636"/>
      <c r="AA50" s="636"/>
      <c r="AB50" s="636"/>
      <c r="AC50" s="636"/>
      <c r="AD50" s="636"/>
      <c r="AE50" s="636"/>
      <c r="AF50" s="636"/>
      <c r="AG50" s="636"/>
      <c r="AH50" s="636"/>
      <c r="AI50" s="636"/>
      <c r="AJ50" s="636"/>
      <c r="AK50" s="636"/>
      <c r="AL50" s="636"/>
      <c r="AM50" s="636"/>
      <c r="AN50" s="636"/>
      <c r="AO50" s="636"/>
      <c r="AP50" s="636"/>
      <c r="AQ50" s="636"/>
      <c r="AR50" s="636"/>
      <c r="AS50" s="636"/>
      <c r="AT50" s="636"/>
      <c r="AU50" s="636"/>
      <c r="AV50" s="636"/>
      <c r="AW50" s="636"/>
      <c r="AX50" s="636"/>
      <c r="AY50" s="636"/>
      <c r="AZ50" s="636"/>
      <c r="BA50" s="636"/>
      <c r="BB50" s="636"/>
      <c r="BC50" s="636"/>
      <c r="BD50" s="636"/>
      <c r="BE50" s="636"/>
      <c r="BF50" s="636"/>
      <c r="BG50" s="636"/>
      <c r="BH50" s="636"/>
      <c r="BI50" s="636"/>
      <c r="BJ50" s="636"/>
      <c r="BK50" s="636"/>
      <c r="BL50" s="636"/>
      <c r="BM50" s="636"/>
      <c r="BN50" s="636"/>
      <c r="BO50" s="636"/>
      <c r="BP50" s="636"/>
      <c r="BQ50" s="636"/>
      <c r="BR50" s="636"/>
      <c r="BS50" s="636"/>
      <c r="BT50" s="636"/>
      <c r="BU50" s="636"/>
      <c r="BV50" s="636"/>
      <c r="BW50" s="636"/>
      <c r="BX50" s="636"/>
      <c r="BY50" s="636"/>
      <c r="BZ50" s="636"/>
      <c r="CA50" s="636"/>
      <c r="CB50" s="636"/>
      <c r="CC50" s="636"/>
      <c r="CD50" s="636"/>
      <c r="CE50" s="636"/>
      <c r="CF50" s="636"/>
      <c r="CG50" s="636"/>
      <c r="CH50" s="636"/>
      <c r="CI50" s="636"/>
      <c r="CJ50" s="636"/>
      <c r="CK50" s="636"/>
      <c r="CL50" s="636"/>
      <c r="CM50" s="636"/>
      <c r="CN50" s="636"/>
      <c r="CO50" s="636"/>
      <c r="CP50" s="636"/>
      <c r="CQ50" s="636"/>
      <c r="CR50" s="636"/>
      <c r="CS50" s="636"/>
      <c r="CT50" s="636"/>
      <c r="CU50" s="636"/>
      <c r="CV50" s="636"/>
      <c r="CW50" s="636"/>
      <c r="CX50" s="636"/>
      <c r="CY50" s="636"/>
      <c r="CZ50" s="636"/>
      <c r="DA50" s="636"/>
      <c r="DB50" s="636"/>
      <c r="DC50" s="636"/>
      <c r="DD50" s="636"/>
      <c r="DE50" s="636"/>
      <c r="DF50" s="636"/>
      <c r="DG50" s="636"/>
      <c r="DH50" s="636"/>
      <c r="DI50" s="636"/>
      <c r="DJ50" s="636"/>
      <c r="DK50" s="636"/>
      <c r="DL50" s="636"/>
      <c r="DM50" s="636"/>
      <c r="DN50" s="636"/>
      <c r="DO50" s="636"/>
      <c r="DP50" s="636"/>
      <c r="DQ50" s="636"/>
      <c r="DR50" s="636"/>
      <c r="DS50" s="636"/>
      <c r="DT50" s="636"/>
      <c r="DU50" s="636"/>
      <c r="DV50" s="636"/>
      <c r="DW50" s="636"/>
      <c r="DX50" s="636"/>
      <c r="DY50" s="636"/>
      <c r="DZ50" s="636"/>
      <c r="EA50" s="636"/>
      <c r="EB50" s="636"/>
      <c r="EC50" s="636"/>
      <c r="ED50" s="636"/>
      <c r="EE50" s="636"/>
      <c r="EF50" s="636"/>
      <c r="EG50" s="636"/>
      <c r="EH50" s="636"/>
      <c r="EI50" s="636"/>
      <c r="EJ50" s="636"/>
      <c r="EK50" s="636"/>
      <c r="EL50" s="636"/>
      <c r="EM50" s="636"/>
      <c r="EN50" s="636"/>
      <c r="EO50" s="636"/>
      <c r="EP50" s="636"/>
      <c r="EQ50" s="636"/>
      <c r="ER50" s="636"/>
      <c r="ES50" s="636"/>
      <c r="ET50" s="636"/>
      <c r="EU50" s="636"/>
      <c r="EV50" s="636"/>
      <c r="EW50" s="636"/>
      <c r="EX50" s="636"/>
      <c r="EY50" s="636"/>
      <c r="EZ50" s="636"/>
      <c r="FA50" s="636"/>
      <c r="FB50" s="636"/>
      <c r="FC50" s="636"/>
      <c r="FD50" s="636"/>
      <c r="FE50" s="636"/>
      <c r="FF50" s="636"/>
      <c r="FG50" s="636"/>
      <c r="FH50" s="636"/>
      <c r="FI50" s="636"/>
      <c r="FJ50" s="636"/>
      <c r="FK50" s="636"/>
      <c r="FL50" s="636"/>
      <c r="FM50" s="636"/>
      <c r="FN50" s="636"/>
      <c r="FO50" s="636"/>
      <c r="FP50" s="636"/>
      <c r="FQ50" s="636"/>
      <c r="FR50" s="636"/>
      <c r="FS50" s="636"/>
      <c r="FT50" s="636"/>
      <c r="FU50" s="636"/>
      <c r="FV50" s="636"/>
      <c r="FW50" s="636"/>
      <c r="FX50" s="636"/>
      <c r="FY50" s="636"/>
      <c r="FZ50" s="636"/>
      <c r="GA50" s="636"/>
      <c r="GB50" s="636"/>
    </row>
    <row r="51" spans="1:184" ht="18" customHeight="1">
      <c r="A51" s="628" t="s">
        <v>1219</v>
      </c>
      <c r="B51" s="636" t="s">
        <v>804</v>
      </c>
      <c r="C51" s="637"/>
      <c r="D51" s="637"/>
      <c r="E51" s="637"/>
      <c r="F51" s="637"/>
      <c r="G51" s="637">
        <v>2313</v>
      </c>
      <c r="H51" s="637">
        <v>2313</v>
      </c>
      <c r="I51" s="636"/>
      <c r="J51" s="636"/>
      <c r="K51" s="506"/>
      <c r="L51" s="636"/>
      <c r="M51" s="636"/>
      <c r="N51" s="636"/>
      <c r="O51" s="636"/>
      <c r="P51" s="636"/>
      <c r="Q51" s="636"/>
      <c r="R51" s="636"/>
      <c r="S51" s="636"/>
      <c r="T51" s="636"/>
      <c r="U51" s="636"/>
      <c r="V51" s="636"/>
      <c r="W51" s="636"/>
      <c r="X51" s="636"/>
      <c r="Y51" s="636"/>
      <c r="Z51" s="636"/>
      <c r="AA51" s="636"/>
      <c r="AB51" s="636"/>
      <c r="AC51" s="636"/>
      <c r="AD51" s="636"/>
      <c r="AE51" s="636"/>
      <c r="AF51" s="636"/>
      <c r="AG51" s="636"/>
      <c r="AH51" s="636"/>
      <c r="AI51" s="636"/>
      <c r="AJ51" s="636"/>
      <c r="AK51" s="636"/>
      <c r="AL51" s="636"/>
      <c r="AM51" s="636"/>
      <c r="AN51" s="636"/>
      <c r="AO51" s="636"/>
      <c r="AP51" s="636"/>
      <c r="AQ51" s="636"/>
      <c r="AR51" s="636"/>
      <c r="AS51" s="636"/>
      <c r="AT51" s="636"/>
      <c r="AU51" s="636"/>
      <c r="AV51" s="636"/>
      <c r="AW51" s="636"/>
      <c r="AX51" s="636"/>
      <c r="AY51" s="636"/>
      <c r="AZ51" s="636"/>
      <c r="BA51" s="636"/>
      <c r="BB51" s="636"/>
      <c r="BC51" s="636"/>
      <c r="BD51" s="636"/>
      <c r="BE51" s="636"/>
      <c r="BF51" s="636"/>
      <c r="BG51" s="636"/>
      <c r="BH51" s="636"/>
      <c r="BI51" s="636"/>
      <c r="BJ51" s="636"/>
      <c r="BK51" s="636"/>
      <c r="BL51" s="636"/>
      <c r="BM51" s="636"/>
      <c r="BN51" s="636"/>
      <c r="BO51" s="636"/>
      <c r="BP51" s="636"/>
      <c r="BQ51" s="636"/>
      <c r="BR51" s="636"/>
      <c r="BS51" s="636"/>
      <c r="BT51" s="636"/>
      <c r="BU51" s="636"/>
      <c r="BV51" s="636"/>
      <c r="BW51" s="636"/>
      <c r="BX51" s="636"/>
      <c r="BY51" s="636"/>
      <c r="BZ51" s="636"/>
      <c r="CA51" s="636"/>
      <c r="CB51" s="636"/>
      <c r="CC51" s="636"/>
      <c r="CD51" s="636"/>
      <c r="CE51" s="636"/>
      <c r="CF51" s="636"/>
      <c r="CG51" s="636"/>
      <c r="CH51" s="636"/>
      <c r="CI51" s="636"/>
      <c r="CJ51" s="636"/>
      <c r="CK51" s="636"/>
      <c r="CL51" s="636"/>
      <c r="CM51" s="636"/>
      <c r="CN51" s="636"/>
      <c r="CO51" s="636"/>
      <c r="CP51" s="636"/>
      <c r="CQ51" s="636"/>
      <c r="CR51" s="636"/>
      <c r="CS51" s="636"/>
      <c r="CT51" s="636"/>
      <c r="CU51" s="636"/>
      <c r="CV51" s="636"/>
      <c r="CW51" s="636"/>
      <c r="CX51" s="636"/>
      <c r="CY51" s="636"/>
      <c r="CZ51" s="636"/>
      <c r="DA51" s="636"/>
      <c r="DB51" s="636"/>
      <c r="DC51" s="636"/>
      <c r="DD51" s="636"/>
      <c r="DE51" s="636"/>
      <c r="DF51" s="636"/>
      <c r="DG51" s="636"/>
      <c r="DH51" s="636"/>
      <c r="DI51" s="636"/>
      <c r="DJ51" s="636"/>
      <c r="DK51" s="636"/>
      <c r="DL51" s="636"/>
      <c r="DM51" s="636"/>
      <c r="DN51" s="636"/>
      <c r="DO51" s="636"/>
      <c r="DP51" s="636"/>
      <c r="DQ51" s="636"/>
      <c r="DR51" s="636"/>
      <c r="DS51" s="636"/>
      <c r="DT51" s="636"/>
      <c r="DU51" s="636"/>
      <c r="DV51" s="636"/>
      <c r="DW51" s="636"/>
      <c r="DX51" s="636"/>
      <c r="DY51" s="636"/>
      <c r="DZ51" s="636"/>
      <c r="EA51" s="636"/>
      <c r="EB51" s="636"/>
      <c r="EC51" s="636"/>
      <c r="ED51" s="636"/>
      <c r="EE51" s="636"/>
      <c r="EF51" s="636"/>
      <c r="EG51" s="636"/>
      <c r="EH51" s="636"/>
      <c r="EI51" s="636"/>
      <c r="EJ51" s="636"/>
      <c r="EK51" s="636"/>
      <c r="EL51" s="636"/>
      <c r="EM51" s="636"/>
      <c r="EN51" s="636"/>
      <c r="EO51" s="636"/>
      <c r="EP51" s="636"/>
      <c r="EQ51" s="636"/>
      <c r="ER51" s="636"/>
      <c r="ES51" s="636"/>
      <c r="ET51" s="636"/>
      <c r="EU51" s="636"/>
      <c r="EV51" s="636"/>
      <c r="EW51" s="636"/>
      <c r="EX51" s="636"/>
      <c r="EY51" s="636"/>
      <c r="EZ51" s="636"/>
      <c r="FA51" s="636"/>
      <c r="FB51" s="636"/>
      <c r="FC51" s="636"/>
      <c r="FD51" s="636"/>
      <c r="FE51" s="636"/>
      <c r="FF51" s="636"/>
      <c r="FG51" s="636"/>
      <c r="FH51" s="636"/>
      <c r="FI51" s="636"/>
      <c r="FJ51" s="636"/>
      <c r="FK51" s="636"/>
      <c r="FL51" s="636"/>
      <c r="FM51" s="636"/>
      <c r="FN51" s="636"/>
      <c r="FO51" s="636"/>
      <c r="FP51" s="636"/>
      <c r="FQ51" s="636"/>
      <c r="FR51" s="636"/>
      <c r="FS51" s="636"/>
      <c r="FT51" s="636"/>
      <c r="FU51" s="636"/>
      <c r="FV51" s="636"/>
      <c r="FW51" s="636"/>
      <c r="FX51" s="636"/>
      <c r="FY51" s="636"/>
      <c r="FZ51" s="636"/>
      <c r="GA51" s="636"/>
      <c r="GB51" s="636"/>
    </row>
    <row r="52" spans="1:184" ht="18" customHeight="1">
      <c r="A52" s="628" t="s">
        <v>1222</v>
      </c>
      <c r="B52" s="636" t="s">
        <v>1405</v>
      </c>
      <c r="C52" s="637"/>
      <c r="D52" s="637"/>
      <c r="E52" s="637"/>
      <c r="F52" s="637"/>
      <c r="G52" s="637">
        <v>448</v>
      </c>
      <c r="H52" s="637"/>
      <c r="I52" s="636"/>
      <c r="J52" s="636"/>
      <c r="K52" s="506"/>
      <c r="L52" s="636"/>
      <c r="M52" s="636"/>
      <c r="N52" s="636"/>
      <c r="O52" s="636"/>
      <c r="P52" s="636"/>
      <c r="Q52" s="636"/>
      <c r="R52" s="636"/>
      <c r="S52" s="636"/>
      <c r="T52" s="636"/>
      <c r="U52" s="636"/>
      <c r="V52" s="636"/>
      <c r="W52" s="636"/>
      <c r="X52" s="636"/>
      <c r="Y52" s="636"/>
      <c r="Z52" s="636"/>
      <c r="AA52" s="636"/>
      <c r="AB52" s="636"/>
      <c r="AC52" s="636"/>
      <c r="AD52" s="636"/>
      <c r="AE52" s="636"/>
      <c r="AF52" s="636"/>
      <c r="AG52" s="636"/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36"/>
      <c r="AT52" s="636"/>
      <c r="AU52" s="636"/>
      <c r="AV52" s="636"/>
      <c r="AW52" s="636"/>
      <c r="AX52" s="636"/>
      <c r="AY52" s="636"/>
      <c r="AZ52" s="636"/>
      <c r="BA52" s="636"/>
      <c r="BB52" s="636"/>
      <c r="BC52" s="636"/>
      <c r="BD52" s="636"/>
      <c r="BE52" s="636"/>
      <c r="BF52" s="636"/>
      <c r="BG52" s="636"/>
      <c r="BH52" s="636"/>
      <c r="BI52" s="636"/>
      <c r="BJ52" s="636"/>
      <c r="BK52" s="636"/>
      <c r="BL52" s="636"/>
      <c r="BM52" s="636"/>
      <c r="BN52" s="636"/>
      <c r="BO52" s="636"/>
      <c r="BP52" s="636"/>
      <c r="BQ52" s="636"/>
      <c r="BR52" s="636"/>
      <c r="BS52" s="636"/>
      <c r="BT52" s="636"/>
      <c r="BU52" s="636"/>
      <c r="BV52" s="636"/>
      <c r="BW52" s="636"/>
      <c r="BX52" s="636"/>
      <c r="BY52" s="636"/>
      <c r="BZ52" s="636"/>
      <c r="CA52" s="636"/>
      <c r="CB52" s="636"/>
      <c r="CC52" s="636"/>
      <c r="CD52" s="636"/>
      <c r="CE52" s="636"/>
      <c r="CF52" s="636"/>
      <c r="CG52" s="636"/>
      <c r="CH52" s="636"/>
      <c r="CI52" s="636"/>
      <c r="CJ52" s="636"/>
      <c r="CK52" s="636"/>
      <c r="CL52" s="636"/>
      <c r="CM52" s="636"/>
      <c r="CN52" s="636"/>
      <c r="CO52" s="636"/>
      <c r="CP52" s="636"/>
      <c r="CQ52" s="636"/>
      <c r="CR52" s="636"/>
      <c r="CS52" s="636"/>
      <c r="CT52" s="636"/>
      <c r="CU52" s="636"/>
      <c r="CV52" s="636"/>
      <c r="CW52" s="636"/>
      <c r="CX52" s="636"/>
      <c r="CY52" s="636"/>
      <c r="CZ52" s="636"/>
      <c r="DA52" s="636"/>
      <c r="DB52" s="636"/>
      <c r="DC52" s="636"/>
      <c r="DD52" s="636"/>
      <c r="DE52" s="636"/>
      <c r="DF52" s="636"/>
      <c r="DG52" s="636"/>
      <c r="DH52" s="636"/>
      <c r="DI52" s="636"/>
      <c r="DJ52" s="636"/>
      <c r="DK52" s="636"/>
      <c r="DL52" s="636"/>
      <c r="DM52" s="636"/>
      <c r="DN52" s="636"/>
      <c r="DO52" s="636"/>
      <c r="DP52" s="636"/>
      <c r="DQ52" s="636"/>
      <c r="DR52" s="636"/>
      <c r="DS52" s="636"/>
      <c r="DT52" s="636"/>
      <c r="DU52" s="636"/>
      <c r="DV52" s="636"/>
      <c r="DW52" s="636"/>
      <c r="DX52" s="636"/>
      <c r="DY52" s="636"/>
      <c r="DZ52" s="636"/>
      <c r="EA52" s="636"/>
      <c r="EB52" s="636"/>
      <c r="EC52" s="636"/>
      <c r="ED52" s="636"/>
      <c r="EE52" s="636"/>
      <c r="EF52" s="636"/>
      <c r="EG52" s="636"/>
      <c r="EH52" s="636"/>
      <c r="EI52" s="636"/>
      <c r="EJ52" s="636"/>
      <c r="EK52" s="636"/>
      <c r="EL52" s="636"/>
      <c r="EM52" s="636"/>
      <c r="EN52" s="636"/>
      <c r="EO52" s="636"/>
      <c r="EP52" s="636"/>
      <c r="EQ52" s="636"/>
      <c r="ER52" s="636"/>
      <c r="ES52" s="636"/>
      <c r="ET52" s="636"/>
      <c r="EU52" s="636"/>
      <c r="EV52" s="636"/>
      <c r="EW52" s="636"/>
      <c r="EX52" s="636"/>
      <c r="EY52" s="636"/>
      <c r="EZ52" s="636"/>
      <c r="FA52" s="636"/>
      <c r="FB52" s="636"/>
      <c r="FC52" s="636"/>
      <c r="FD52" s="636"/>
      <c r="FE52" s="636"/>
      <c r="FF52" s="636"/>
      <c r="FG52" s="636"/>
      <c r="FH52" s="636"/>
      <c r="FI52" s="636"/>
      <c r="FJ52" s="636"/>
      <c r="FK52" s="636"/>
      <c r="FL52" s="636"/>
      <c r="FM52" s="636"/>
      <c r="FN52" s="636"/>
      <c r="FO52" s="636"/>
      <c r="FP52" s="636"/>
      <c r="FQ52" s="636"/>
      <c r="FR52" s="636"/>
      <c r="FS52" s="636"/>
      <c r="FT52" s="636"/>
      <c r="FU52" s="636"/>
      <c r="FV52" s="636"/>
      <c r="FW52" s="636"/>
      <c r="FX52" s="636"/>
      <c r="FY52" s="636"/>
      <c r="FZ52" s="636"/>
      <c r="GA52" s="636"/>
      <c r="GB52" s="636"/>
    </row>
    <row r="53" spans="1:184" ht="18" customHeight="1">
      <c r="A53" s="628" t="s">
        <v>1443</v>
      </c>
      <c r="B53" s="636" t="s">
        <v>1328</v>
      </c>
      <c r="C53" s="637"/>
      <c r="D53" s="637"/>
      <c r="E53" s="637"/>
      <c r="F53" s="637"/>
      <c r="G53" s="637">
        <v>5477</v>
      </c>
      <c r="H53" s="637"/>
      <c r="I53" s="636"/>
      <c r="J53" s="636"/>
      <c r="K53" s="506"/>
      <c r="L53" s="636"/>
      <c r="M53" s="636"/>
      <c r="N53" s="636"/>
      <c r="O53" s="636"/>
      <c r="P53" s="636"/>
      <c r="Q53" s="636"/>
      <c r="R53" s="636"/>
      <c r="S53" s="636"/>
      <c r="T53" s="636"/>
      <c r="U53" s="636"/>
      <c r="V53" s="636"/>
      <c r="W53" s="636"/>
      <c r="X53" s="636"/>
      <c r="Y53" s="636"/>
      <c r="Z53" s="636"/>
      <c r="AA53" s="636"/>
      <c r="AB53" s="636"/>
      <c r="AC53" s="636"/>
      <c r="AD53" s="636"/>
      <c r="AE53" s="636"/>
      <c r="AF53" s="636"/>
      <c r="AG53" s="636"/>
      <c r="AH53" s="636"/>
      <c r="AI53" s="636"/>
      <c r="AJ53" s="636"/>
      <c r="AK53" s="636"/>
      <c r="AL53" s="636"/>
      <c r="AM53" s="636"/>
      <c r="AN53" s="636"/>
      <c r="AO53" s="636"/>
      <c r="AP53" s="636"/>
      <c r="AQ53" s="636"/>
      <c r="AR53" s="636"/>
      <c r="AS53" s="636"/>
      <c r="AT53" s="636"/>
      <c r="AU53" s="636"/>
      <c r="AV53" s="636"/>
      <c r="AW53" s="636"/>
      <c r="AX53" s="636"/>
      <c r="AY53" s="636"/>
      <c r="AZ53" s="636"/>
      <c r="BA53" s="636"/>
      <c r="BB53" s="636"/>
      <c r="BC53" s="636"/>
      <c r="BD53" s="636"/>
      <c r="BE53" s="636"/>
      <c r="BF53" s="636"/>
      <c r="BG53" s="636"/>
      <c r="BH53" s="636"/>
      <c r="BI53" s="636"/>
      <c r="BJ53" s="636"/>
      <c r="BK53" s="636"/>
      <c r="BL53" s="636"/>
      <c r="BM53" s="636"/>
      <c r="BN53" s="636"/>
      <c r="BO53" s="636"/>
      <c r="BP53" s="636"/>
      <c r="BQ53" s="636"/>
      <c r="BR53" s="636"/>
      <c r="BS53" s="636"/>
      <c r="BT53" s="636"/>
      <c r="BU53" s="636"/>
      <c r="BV53" s="636"/>
      <c r="BW53" s="636"/>
      <c r="BX53" s="636"/>
      <c r="BY53" s="636"/>
      <c r="BZ53" s="636"/>
      <c r="CA53" s="636"/>
      <c r="CB53" s="636"/>
      <c r="CC53" s="636"/>
      <c r="CD53" s="636"/>
      <c r="CE53" s="636"/>
      <c r="CF53" s="636"/>
      <c r="CG53" s="636"/>
      <c r="CH53" s="636"/>
      <c r="CI53" s="636"/>
      <c r="CJ53" s="636"/>
      <c r="CK53" s="636"/>
      <c r="CL53" s="636"/>
      <c r="CM53" s="636"/>
      <c r="CN53" s="636"/>
      <c r="CO53" s="636"/>
      <c r="CP53" s="636"/>
      <c r="CQ53" s="636"/>
      <c r="CR53" s="636"/>
      <c r="CS53" s="636"/>
      <c r="CT53" s="636"/>
      <c r="CU53" s="636"/>
      <c r="CV53" s="636"/>
      <c r="CW53" s="636"/>
      <c r="CX53" s="636"/>
      <c r="CY53" s="636"/>
      <c r="CZ53" s="636"/>
      <c r="DA53" s="636"/>
      <c r="DB53" s="636"/>
      <c r="DC53" s="636"/>
      <c r="DD53" s="636"/>
      <c r="DE53" s="636"/>
      <c r="DF53" s="636"/>
      <c r="DG53" s="636"/>
      <c r="DH53" s="636"/>
      <c r="DI53" s="636"/>
      <c r="DJ53" s="636"/>
      <c r="DK53" s="636"/>
      <c r="DL53" s="636"/>
      <c r="DM53" s="636"/>
      <c r="DN53" s="636"/>
      <c r="DO53" s="636"/>
      <c r="DP53" s="636"/>
      <c r="DQ53" s="636"/>
      <c r="DR53" s="636"/>
      <c r="DS53" s="636"/>
      <c r="DT53" s="636"/>
      <c r="DU53" s="636"/>
      <c r="DV53" s="636"/>
      <c r="DW53" s="636"/>
      <c r="DX53" s="636"/>
      <c r="DY53" s="636"/>
      <c r="DZ53" s="636"/>
      <c r="EA53" s="636"/>
      <c r="EB53" s="636"/>
      <c r="EC53" s="636"/>
      <c r="ED53" s="636"/>
      <c r="EE53" s="636"/>
      <c r="EF53" s="636"/>
      <c r="EG53" s="636"/>
      <c r="EH53" s="636"/>
      <c r="EI53" s="636"/>
      <c r="EJ53" s="636"/>
      <c r="EK53" s="636"/>
      <c r="EL53" s="636"/>
      <c r="EM53" s="636"/>
      <c r="EN53" s="636"/>
      <c r="EO53" s="636"/>
      <c r="EP53" s="636"/>
      <c r="EQ53" s="636"/>
      <c r="ER53" s="636"/>
      <c r="ES53" s="636"/>
      <c r="ET53" s="636"/>
      <c r="EU53" s="636"/>
      <c r="EV53" s="636"/>
      <c r="EW53" s="636"/>
      <c r="EX53" s="636"/>
      <c r="EY53" s="636"/>
      <c r="EZ53" s="636"/>
      <c r="FA53" s="636"/>
      <c r="FB53" s="636"/>
      <c r="FC53" s="636"/>
      <c r="FD53" s="636"/>
      <c r="FE53" s="636"/>
      <c r="FF53" s="636"/>
      <c r="FG53" s="636"/>
      <c r="FH53" s="636"/>
      <c r="FI53" s="636"/>
      <c r="FJ53" s="636"/>
      <c r="FK53" s="636"/>
      <c r="FL53" s="636"/>
      <c r="FM53" s="636"/>
      <c r="FN53" s="636"/>
      <c r="FO53" s="636"/>
      <c r="FP53" s="636"/>
      <c r="FQ53" s="636"/>
      <c r="FR53" s="636"/>
      <c r="FS53" s="636"/>
      <c r="FT53" s="636"/>
      <c r="FU53" s="636"/>
      <c r="FV53" s="636"/>
      <c r="FW53" s="636"/>
      <c r="FX53" s="636"/>
      <c r="FY53" s="636"/>
      <c r="FZ53" s="636"/>
      <c r="GA53" s="636"/>
      <c r="GB53" s="636"/>
    </row>
    <row r="54" spans="1:184" ht="18" customHeight="1">
      <c r="A54" s="628" t="s">
        <v>1445</v>
      </c>
      <c r="B54" s="636" t="s">
        <v>1354</v>
      </c>
      <c r="C54" s="637"/>
      <c r="D54" s="637"/>
      <c r="E54" s="637"/>
      <c r="F54" s="637"/>
      <c r="G54" s="637">
        <v>2534</v>
      </c>
      <c r="H54" s="637"/>
      <c r="I54" s="636"/>
      <c r="J54" s="636"/>
      <c r="K54" s="506"/>
      <c r="L54" s="636"/>
      <c r="M54" s="636"/>
      <c r="N54" s="636"/>
      <c r="O54" s="636"/>
      <c r="P54" s="636"/>
      <c r="Q54" s="636"/>
      <c r="R54" s="636"/>
      <c r="S54" s="636"/>
      <c r="T54" s="636"/>
      <c r="U54" s="636"/>
      <c r="V54" s="636"/>
      <c r="W54" s="636"/>
      <c r="X54" s="636"/>
      <c r="Y54" s="636"/>
      <c r="Z54" s="636"/>
      <c r="AA54" s="636"/>
      <c r="AB54" s="636"/>
      <c r="AC54" s="636"/>
      <c r="AD54" s="636"/>
      <c r="AE54" s="636"/>
      <c r="AF54" s="636"/>
      <c r="AG54" s="636"/>
      <c r="AH54" s="636"/>
      <c r="AI54" s="636"/>
      <c r="AJ54" s="636"/>
      <c r="AK54" s="636"/>
      <c r="AL54" s="636"/>
      <c r="AM54" s="636"/>
      <c r="AN54" s="636"/>
      <c r="AO54" s="636"/>
      <c r="AP54" s="636"/>
      <c r="AQ54" s="636"/>
      <c r="AR54" s="636"/>
      <c r="AS54" s="636"/>
      <c r="AT54" s="636"/>
      <c r="AU54" s="636"/>
      <c r="AV54" s="636"/>
      <c r="AW54" s="636"/>
      <c r="AX54" s="636"/>
      <c r="AY54" s="636"/>
      <c r="AZ54" s="636"/>
      <c r="BA54" s="636"/>
      <c r="BB54" s="636"/>
      <c r="BC54" s="636"/>
      <c r="BD54" s="636"/>
      <c r="BE54" s="636"/>
      <c r="BF54" s="636"/>
      <c r="BG54" s="636"/>
      <c r="BH54" s="636"/>
      <c r="BI54" s="636"/>
      <c r="BJ54" s="636"/>
      <c r="BK54" s="636"/>
      <c r="BL54" s="636"/>
      <c r="BM54" s="636"/>
      <c r="BN54" s="636"/>
      <c r="BO54" s="636"/>
      <c r="BP54" s="636"/>
      <c r="BQ54" s="636"/>
      <c r="BR54" s="636"/>
      <c r="BS54" s="636"/>
      <c r="BT54" s="636"/>
      <c r="BU54" s="636"/>
      <c r="BV54" s="636"/>
      <c r="BW54" s="636"/>
      <c r="BX54" s="636"/>
      <c r="BY54" s="636"/>
      <c r="BZ54" s="636"/>
      <c r="CA54" s="636"/>
      <c r="CB54" s="636"/>
      <c r="CC54" s="636"/>
      <c r="CD54" s="636"/>
      <c r="CE54" s="636"/>
      <c r="CF54" s="636"/>
      <c r="CG54" s="636"/>
      <c r="CH54" s="636"/>
      <c r="CI54" s="636"/>
      <c r="CJ54" s="636"/>
      <c r="CK54" s="636"/>
      <c r="CL54" s="636"/>
      <c r="CM54" s="636"/>
      <c r="CN54" s="636"/>
      <c r="CO54" s="636"/>
      <c r="CP54" s="636"/>
      <c r="CQ54" s="636"/>
      <c r="CR54" s="636"/>
      <c r="CS54" s="636"/>
      <c r="CT54" s="636"/>
      <c r="CU54" s="636"/>
      <c r="CV54" s="636"/>
      <c r="CW54" s="636"/>
      <c r="CX54" s="636"/>
      <c r="CY54" s="636"/>
      <c r="CZ54" s="636"/>
      <c r="DA54" s="636"/>
      <c r="DB54" s="636"/>
      <c r="DC54" s="636"/>
      <c r="DD54" s="636"/>
      <c r="DE54" s="636"/>
      <c r="DF54" s="636"/>
      <c r="DG54" s="636"/>
      <c r="DH54" s="636"/>
      <c r="DI54" s="636"/>
      <c r="DJ54" s="636"/>
      <c r="DK54" s="636"/>
      <c r="DL54" s="636"/>
      <c r="DM54" s="636"/>
      <c r="DN54" s="636"/>
      <c r="DO54" s="636"/>
      <c r="DP54" s="636"/>
      <c r="DQ54" s="636"/>
      <c r="DR54" s="636"/>
      <c r="DS54" s="636"/>
      <c r="DT54" s="636"/>
      <c r="DU54" s="636"/>
      <c r="DV54" s="636"/>
      <c r="DW54" s="636"/>
      <c r="DX54" s="636"/>
      <c r="DY54" s="636"/>
      <c r="DZ54" s="636"/>
      <c r="EA54" s="636"/>
      <c r="EB54" s="636"/>
      <c r="EC54" s="636"/>
      <c r="ED54" s="636"/>
      <c r="EE54" s="636"/>
      <c r="EF54" s="636"/>
      <c r="EG54" s="636"/>
      <c r="EH54" s="636"/>
      <c r="EI54" s="636"/>
      <c r="EJ54" s="636"/>
      <c r="EK54" s="636"/>
      <c r="EL54" s="636"/>
      <c r="EM54" s="636"/>
      <c r="EN54" s="636"/>
      <c r="EO54" s="636"/>
      <c r="EP54" s="636"/>
      <c r="EQ54" s="636"/>
      <c r="ER54" s="636"/>
      <c r="ES54" s="636"/>
      <c r="ET54" s="636"/>
      <c r="EU54" s="636"/>
      <c r="EV54" s="636"/>
      <c r="EW54" s="636"/>
      <c r="EX54" s="636"/>
      <c r="EY54" s="636"/>
      <c r="EZ54" s="636"/>
      <c r="FA54" s="636"/>
      <c r="FB54" s="636"/>
      <c r="FC54" s="636"/>
      <c r="FD54" s="636"/>
      <c r="FE54" s="636"/>
      <c r="FF54" s="636"/>
      <c r="FG54" s="636"/>
      <c r="FH54" s="636"/>
      <c r="FI54" s="636"/>
      <c r="FJ54" s="636"/>
      <c r="FK54" s="636"/>
      <c r="FL54" s="636"/>
      <c r="FM54" s="636"/>
      <c r="FN54" s="636"/>
      <c r="FO54" s="636"/>
      <c r="FP54" s="636"/>
      <c r="FQ54" s="636"/>
      <c r="FR54" s="636"/>
      <c r="FS54" s="636"/>
      <c r="FT54" s="636"/>
      <c r="FU54" s="636"/>
      <c r="FV54" s="636"/>
      <c r="FW54" s="636"/>
      <c r="FX54" s="636"/>
      <c r="FY54" s="636"/>
      <c r="FZ54" s="636"/>
      <c r="GA54" s="636"/>
      <c r="GB54" s="636"/>
    </row>
    <row r="55" spans="1:184" ht="18" customHeight="1">
      <c r="A55" s="628" t="s">
        <v>1448</v>
      </c>
      <c r="B55" s="636" t="s">
        <v>805</v>
      </c>
      <c r="C55" s="637"/>
      <c r="D55" s="637"/>
      <c r="E55" s="637"/>
      <c r="F55" s="637"/>
      <c r="G55" s="637">
        <v>200</v>
      </c>
      <c r="H55" s="637"/>
      <c r="I55" s="636"/>
      <c r="J55" s="636"/>
      <c r="K55" s="506"/>
      <c r="L55" s="636"/>
      <c r="M55" s="636"/>
      <c r="N55" s="636"/>
      <c r="O55" s="636"/>
      <c r="P55" s="636"/>
      <c r="Q55" s="636"/>
      <c r="R55" s="636"/>
      <c r="S55" s="636"/>
      <c r="T55" s="636"/>
      <c r="U55" s="636"/>
      <c r="V55" s="636"/>
      <c r="W55" s="636"/>
      <c r="X55" s="636"/>
      <c r="Y55" s="636"/>
      <c r="Z55" s="636"/>
      <c r="AA55" s="636"/>
      <c r="AB55" s="636"/>
      <c r="AC55" s="636"/>
      <c r="AD55" s="636"/>
      <c r="AE55" s="636"/>
      <c r="AF55" s="636"/>
      <c r="AG55" s="636"/>
      <c r="AH55" s="636"/>
      <c r="AI55" s="636"/>
      <c r="AJ55" s="636"/>
      <c r="AK55" s="636"/>
      <c r="AL55" s="636"/>
      <c r="AM55" s="636"/>
      <c r="AN55" s="636"/>
      <c r="AO55" s="636"/>
      <c r="AP55" s="636"/>
      <c r="AQ55" s="636"/>
      <c r="AR55" s="636"/>
      <c r="AS55" s="636"/>
      <c r="AT55" s="636"/>
      <c r="AU55" s="636"/>
      <c r="AV55" s="636"/>
      <c r="AW55" s="636"/>
      <c r="AX55" s="636"/>
      <c r="AY55" s="636"/>
      <c r="AZ55" s="636"/>
      <c r="BA55" s="636"/>
      <c r="BB55" s="636"/>
      <c r="BC55" s="636"/>
      <c r="BD55" s="636"/>
      <c r="BE55" s="636"/>
      <c r="BF55" s="636"/>
      <c r="BG55" s="636"/>
      <c r="BH55" s="636"/>
      <c r="BI55" s="636"/>
      <c r="BJ55" s="636"/>
      <c r="BK55" s="636"/>
      <c r="BL55" s="636"/>
      <c r="BM55" s="636"/>
      <c r="BN55" s="636"/>
      <c r="BO55" s="636"/>
      <c r="BP55" s="636"/>
      <c r="BQ55" s="636"/>
      <c r="BR55" s="636"/>
      <c r="BS55" s="636"/>
      <c r="BT55" s="636"/>
      <c r="BU55" s="636"/>
      <c r="BV55" s="636"/>
      <c r="BW55" s="636"/>
      <c r="BX55" s="636"/>
      <c r="BY55" s="636"/>
      <c r="BZ55" s="636"/>
      <c r="CA55" s="636"/>
      <c r="CB55" s="636"/>
      <c r="CC55" s="636"/>
      <c r="CD55" s="636"/>
      <c r="CE55" s="636"/>
      <c r="CF55" s="636"/>
      <c r="CG55" s="636"/>
      <c r="CH55" s="636"/>
      <c r="CI55" s="636"/>
      <c r="CJ55" s="636"/>
      <c r="CK55" s="636"/>
      <c r="CL55" s="636"/>
      <c r="CM55" s="636"/>
      <c r="CN55" s="636"/>
      <c r="CO55" s="636"/>
      <c r="CP55" s="636"/>
      <c r="CQ55" s="636"/>
      <c r="CR55" s="636"/>
      <c r="CS55" s="636"/>
      <c r="CT55" s="636"/>
      <c r="CU55" s="636"/>
      <c r="CV55" s="636"/>
      <c r="CW55" s="636"/>
      <c r="CX55" s="636"/>
      <c r="CY55" s="636"/>
      <c r="CZ55" s="636"/>
      <c r="DA55" s="636"/>
      <c r="DB55" s="636"/>
      <c r="DC55" s="636"/>
      <c r="DD55" s="636"/>
      <c r="DE55" s="636"/>
      <c r="DF55" s="636"/>
      <c r="DG55" s="636"/>
      <c r="DH55" s="636"/>
      <c r="DI55" s="636"/>
      <c r="DJ55" s="636"/>
      <c r="DK55" s="636"/>
      <c r="DL55" s="636"/>
      <c r="DM55" s="636"/>
      <c r="DN55" s="636"/>
      <c r="DO55" s="636"/>
      <c r="DP55" s="636"/>
      <c r="DQ55" s="636"/>
      <c r="DR55" s="636"/>
      <c r="DS55" s="636"/>
      <c r="DT55" s="636"/>
      <c r="DU55" s="636"/>
      <c r="DV55" s="636"/>
      <c r="DW55" s="636"/>
      <c r="DX55" s="636"/>
      <c r="DY55" s="636"/>
      <c r="DZ55" s="636"/>
      <c r="EA55" s="636"/>
      <c r="EB55" s="636"/>
      <c r="EC55" s="636"/>
      <c r="ED55" s="636"/>
      <c r="EE55" s="636"/>
      <c r="EF55" s="636"/>
      <c r="EG55" s="636"/>
      <c r="EH55" s="636"/>
      <c r="EI55" s="636"/>
      <c r="EJ55" s="636"/>
      <c r="EK55" s="636"/>
      <c r="EL55" s="636"/>
      <c r="EM55" s="636"/>
      <c r="EN55" s="636"/>
      <c r="EO55" s="636"/>
      <c r="EP55" s="636"/>
      <c r="EQ55" s="636"/>
      <c r="ER55" s="636"/>
      <c r="ES55" s="636"/>
      <c r="ET55" s="636"/>
      <c r="EU55" s="636"/>
      <c r="EV55" s="636"/>
      <c r="EW55" s="636"/>
      <c r="EX55" s="636"/>
      <c r="EY55" s="636"/>
      <c r="EZ55" s="636"/>
      <c r="FA55" s="636"/>
      <c r="FB55" s="636"/>
      <c r="FC55" s="636"/>
      <c r="FD55" s="636"/>
      <c r="FE55" s="636"/>
      <c r="FF55" s="636"/>
      <c r="FG55" s="636"/>
      <c r="FH55" s="636"/>
      <c r="FI55" s="636"/>
      <c r="FJ55" s="636"/>
      <c r="FK55" s="636"/>
      <c r="FL55" s="636"/>
      <c r="FM55" s="636"/>
      <c r="FN55" s="636"/>
      <c r="FO55" s="636"/>
      <c r="FP55" s="636"/>
      <c r="FQ55" s="636"/>
      <c r="FR55" s="636"/>
      <c r="FS55" s="636"/>
      <c r="FT55" s="636"/>
      <c r="FU55" s="636"/>
      <c r="FV55" s="636"/>
      <c r="FW55" s="636"/>
      <c r="FX55" s="636"/>
      <c r="FY55" s="636"/>
      <c r="FZ55" s="636"/>
      <c r="GA55" s="636"/>
      <c r="GB55" s="636"/>
    </row>
    <row r="56" spans="1:184" ht="18" customHeight="1">
      <c r="A56" s="628" t="s">
        <v>1451</v>
      </c>
      <c r="B56" s="636" t="s">
        <v>806</v>
      </c>
      <c r="C56" s="637"/>
      <c r="D56" s="637"/>
      <c r="E56" s="637"/>
      <c r="F56" s="637"/>
      <c r="G56" s="637">
        <v>2189</v>
      </c>
      <c r="H56" s="637">
        <v>2189</v>
      </c>
      <c r="I56" s="636"/>
      <c r="J56" s="636"/>
      <c r="K56" s="506"/>
      <c r="L56" s="636"/>
      <c r="M56" s="636"/>
      <c r="N56" s="636"/>
      <c r="O56" s="636"/>
      <c r="P56" s="636"/>
      <c r="Q56" s="636"/>
      <c r="R56" s="636"/>
      <c r="S56" s="636"/>
      <c r="T56" s="636"/>
      <c r="U56" s="636"/>
      <c r="V56" s="636"/>
      <c r="W56" s="636"/>
      <c r="X56" s="636"/>
      <c r="Y56" s="636"/>
      <c r="Z56" s="636"/>
      <c r="AA56" s="636"/>
      <c r="AB56" s="636"/>
      <c r="AC56" s="636"/>
      <c r="AD56" s="636"/>
      <c r="AE56" s="636"/>
      <c r="AF56" s="636"/>
      <c r="AG56" s="636"/>
      <c r="AH56" s="636"/>
      <c r="AI56" s="636"/>
      <c r="AJ56" s="636"/>
      <c r="AK56" s="636"/>
      <c r="AL56" s="636"/>
      <c r="AM56" s="636"/>
      <c r="AN56" s="636"/>
      <c r="AO56" s="636"/>
      <c r="AP56" s="636"/>
      <c r="AQ56" s="636"/>
      <c r="AR56" s="636"/>
      <c r="AS56" s="636"/>
      <c r="AT56" s="636"/>
      <c r="AU56" s="636"/>
      <c r="AV56" s="636"/>
      <c r="AW56" s="636"/>
      <c r="AX56" s="636"/>
      <c r="AY56" s="636"/>
      <c r="AZ56" s="636"/>
      <c r="BA56" s="636"/>
      <c r="BB56" s="636"/>
      <c r="BC56" s="636"/>
      <c r="BD56" s="636"/>
      <c r="BE56" s="636"/>
      <c r="BF56" s="636"/>
      <c r="BG56" s="636"/>
      <c r="BH56" s="636"/>
      <c r="BI56" s="636"/>
      <c r="BJ56" s="636"/>
      <c r="BK56" s="636"/>
      <c r="BL56" s="636"/>
      <c r="BM56" s="636"/>
      <c r="BN56" s="636"/>
      <c r="BO56" s="636"/>
      <c r="BP56" s="636"/>
      <c r="BQ56" s="636"/>
      <c r="BR56" s="636"/>
      <c r="BS56" s="636"/>
      <c r="BT56" s="636"/>
      <c r="BU56" s="636"/>
      <c r="BV56" s="636"/>
      <c r="BW56" s="636"/>
      <c r="BX56" s="636"/>
      <c r="BY56" s="636"/>
      <c r="BZ56" s="636"/>
      <c r="CA56" s="636"/>
      <c r="CB56" s="636"/>
      <c r="CC56" s="636"/>
      <c r="CD56" s="636"/>
      <c r="CE56" s="636"/>
      <c r="CF56" s="636"/>
      <c r="CG56" s="636"/>
      <c r="CH56" s="636"/>
      <c r="CI56" s="636"/>
      <c r="CJ56" s="636"/>
      <c r="CK56" s="636"/>
      <c r="CL56" s="636"/>
      <c r="CM56" s="636"/>
      <c r="CN56" s="636"/>
      <c r="CO56" s="636"/>
      <c r="CP56" s="636"/>
      <c r="CQ56" s="636"/>
      <c r="CR56" s="636"/>
      <c r="CS56" s="636"/>
      <c r="CT56" s="636"/>
      <c r="CU56" s="636"/>
      <c r="CV56" s="636"/>
      <c r="CW56" s="636"/>
      <c r="CX56" s="636"/>
      <c r="CY56" s="636"/>
      <c r="CZ56" s="636"/>
      <c r="DA56" s="636"/>
      <c r="DB56" s="636"/>
      <c r="DC56" s="636"/>
      <c r="DD56" s="636"/>
      <c r="DE56" s="636"/>
      <c r="DF56" s="636"/>
      <c r="DG56" s="636"/>
      <c r="DH56" s="636"/>
      <c r="DI56" s="636"/>
      <c r="DJ56" s="636"/>
      <c r="DK56" s="636"/>
      <c r="DL56" s="636"/>
      <c r="DM56" s="636"/>
      <c r="DN56" s="636"/>
      <c r="DO56" s="636"/>
      <c r="DP56" s="636"/>
      <c r="DQ56" s="636"/>
      <c r="DR56" s="636"/>
      <c r="DS56" s="636"/>
      <c r="DT56" s="636"/>
      <c r="DU56" s="636"/>
      <c r="DV56" s="636"/>
      <c r="DW56" s="636"/>
      <c r="DX56" s="636"/>
      <c r="DY56" s="636"/>
      <c r="DZ56" s="636"/>
      <c r="EA56" s="636"/>
      <c r="EB56" s="636"/>
      <c r="EC56" s="636"/>
      <c r="ED56" s="636"/>
      <c r="EE56" s="636"/>
      <c r="EF56" s="636"/>
      <c r="EG56" s="636"/>
      <c r="EH56" s="636"/>
      <c r="EI56" s="636"/>
      <c r="EJ56" s="636"/>
      <c r="EK56" s="636"/>
      <c r="EL56" s="636"/>
      <c r="EM56" s="636"/>
      <c r="EN56" s="636"/>
      <c r="EO56" s="636"/>
      <c r="EP56" s="636"/>
      <c r="EQ56" s="636"/>
      <c r="ER56" s="636"/>
      <c r="ES56" s="636"/>
      <c r="ET56" s="636"/>
      <c r="EU56" s="636"/>
      <c r="EV56" s="636"/>
      <c r="EW56" s="636"/>
      <c r="EX56" s="636"/>
      <c r="EY56" s="636"/>
      <c r="EZ56" s="636"/>
      <c r="FA56" s="636"/>
      <c r="FB56" s="636"/>
      <c r="FC56" s="636"/>
      <c r="FD56" s="636"/>
      <c r="FE56" s="636"/>
      <c r="FF56" s="636"/>
      <c r="FG56" s="636"/>
      <c r="FH56" s="636"/>
      <c r="FI56" s="636"/>
      <c r="FJ56" s="636"/>
      <c r="FK56" s="636"/>
      <c r="FL56" s="636"/>
      <c r="FM56" s="636"/>
      <c r="FN56" s="636"/>
      <c r="FO56" s="636"/>
      <c r="FP56" s="636"/>
      <c r="FQ56" s="636"/>
      <c r="FR56" s="636"/>
      <c r="FS56" s="636"/>
      <c r="FT56" s="636"/>
      <c r="FU56" s="636"/>
      <c r="FV56" s="636"/>
      <c r="FW56" s="636"/>
      <c r="FX56" s="636"/>
      <c r="FY56" s="636"/>
      <c r="FZ56" s="636"/>
      <c r="GA56" s="636"/>
      <c r="GB56" s="636"/>
    </row>
    <row r="57" spans="1:184" ht="18" customHeight="1">
      <c r="A57" s="628" t="s">
        <v>1454</v>
      </c>
      <c r="B57" s="636" t="s">
        <v>807</v>
      </c>
      <c r="C57" s="637"/>
      <c r="D57" s="637"/>
      <c r="E57" s="637"/>
      <c r="F57" s="637"/>
      <c r="G57" s="637">
        <v>1910</v>
      </c>
      <c r="H57" s="637"/>
      <c r="I57" s="636"/>
      <c r="J57" s="636"/>
      <c r="K57" s="506"/>
      <c r="L57" s="636"/>
      <c r="M57" s="636"/>
      <c r="N57" s="636"/>
      <c r="O57" s="636"/>
      <c r="P57" s="636"/>
      <c r="Q57" s="636"/>
      <c r="R57" s="636"/>
      <c r="S57" s="636"/>
      <c r="T57" s="636"/>
      <c r="U57" s="636"/>
      <c r="V57" s="636"/>
      <c r="W57" s="636"/>
      <c r="X57" s="636"/>
      <c r="Y57" s="636"/>
      <c r="Z57" s="636"/>
      <c r="AA57" s="636"/>
      <c r="AB57" s="636"/>
      <c r="AC57" s="636"/>
      <c r="AD57" s="636"/>
      <c r="AE57" s="636"/>
      <c r="AF57" s="636"/>
      <c r="AG57" s="636"/>
      <c r="AH57" s="636"/>
      <c r="AI57" s="636"/>
      <c r="AJ57" s="636"/>
      <c r="AK57" s="636"/>
      <c r="AL57" s="636"/>
      <c r="AM57" s="636"/>
      <c r="AN57" s="636"/>
      <c r="AO57" s="636"/>
      <c r="AP57" s="636"/>
      <c r="AQ57" s="636"/>
      <c r="AR57" s="636"/>
      <c r="AS57" s="636"/>
      <c r="AT57" s="636"/>
      <c r="AU57" s="636"/>
      <c r="AV57" s="636"/>
      <c r="AW57" s="636"/>
      <c r="AX57" s="636"/>
      <c r="AY57" s="636"/>
      <c r="AZ57" s="636"/>
      <c r="BA57" s="636"/>
      <c r="BB57" s="636"/>
      <c r="BC57" s="636"/>
      <c r="BD57" s="636"/>
      <c r="BE57" s="636"/>
      <c r="BF57" s="636"/>
      <c r="BG57" s="636"/>
      <c r="BH57" s="636"/>
      <c r="BI57" s="636"/>
      <c r="BJ57" s="636"/>
      <c r="BK57" s="636"/>
      <c r="BL57" s="636"/>
      <c r="BM57" s="636"/>
      <c r="BN57" s="636"/>
      <c r="BO57" s="636"/>
      <c r="BP57" s="636"/>
      <c r="BQ57" s="636"/>
      <c r="BR57" s="636"/>
      <c r="BS57" s="636"/>
      <c r="BT57" s="636"/>
      <c r="BU57" s="636"/>
      <c r="BV57" s="636"/>
      <c r="BW57" s="636"/>
      <c r="BX57" s="636"/>
      <c r="BY57" s="636"/>
      <c r="BZ57" s="636"/>
      <c r="CA57" s="636"/>
      <c r="CB57" s="636"/>
      <c r="CC57" s="636"/>
      <c r="CD57" s="636"/>
      <c r="CE57" s="636"/>
      <c r="CF57" s="636"/>
      <c r="CG57" s="636"/>
      <c r="CH57" s="636"/>
      <c r="CI57" s="636"/>
      <c r="CJ57" s="636"/>
      <c r="CK57" s="636"/>
      <c r="CL57" s="636"/>
      <c r="CM57" s="636"/>
      <c r="CN57" s="636"/>
      <c r="CO57" s="636"/>
      <c r="CP57" s="636"/>
      <c r="CQ57" s="636"/>
      <c r="CR57" s="636"/>
      <c r="CS57" s="636"/>
      <c r="CT57" s="636"/>
      <c r="CU57" s="636"/>
      <c r="CV57" s="636"/>
      <c r="CW57" s="636"/>
      <c r="CX57" s="636"/>
      <c r="CY57" s="636"/>
      <c r="CZ57" s="636"/>
      <c r="DA57" s="636"/>
      <c r="DB57" s="636"/>
      <c r="DC57" s="636"/>
      <c r="DD57" s="636"/>
      <c r="DE57" s="636"/>
      <c r="DF57" s="636"/>
      <c r="DG57" s="636"/>
      <c r="DH57" s="636"/>
      <c r="DI57" s="636"/>
      <c r="DJ57" s="636"/>
      <c r="DK57" s="636"/>
      <c r="DL57" s="636"/>
      <c r="DM57" s="636"/>
      <c r="DN57" s="636"/>
      <c r="DO57" s="636"/>
      <c r="DP57" s="636"/>
      <c r="DQ57" s="636"/>
      <c r="DR57" s="636"/>
      <c r="DS57" s="636"/>
      <c r="DT57" s="636"/>
      <c r="DU57" s="636"/>
      <c r="DV57" s="636"/>
      <c r="DW57" s="636"/>
      <c r="DX57" s="636"/>
      <c r="DY57" s="636"/>
      <c r="DZ57" s="636"/>
      <c r="EA57" s="636"/>
      <c r="EB57" s="636"/>
      <c r="EC57" s="636"/>
      <c r="ED57" s="636"/>
      <c r="EE57" s="636"/>
      <c r="EF57" s="636"/>
      <c r="EG57" s="636"/>
      <c r="EH57" s="636"/>
      <c r="EI57" s="636"/>
      <c r="EJ57" s="636"/>
      <c r="EK57" s="636"/>
      <c r="EL57" s="636"/>
      <c r="EM57" s="636"/>
      <c r="EN57" s="636"/>
      <c r="EO57" s="636"/>
      <c r="EP57" s="636"/>
      <c r="EQ57" s="636"/>
      <c r="ER57" s="636"/>
      <c r="ES57" s="636"/>
      <c r="ET57" s="636"/>
      <c r="EU57" s="636"/>
      <c r="EV57" s="636"/>
      <c r="EW57" s="636"/>
      <c r="EX57" s="636"/>
      <c r="EY57" s="636"/>
      <c r="EZ57" s="636"/>
      <c r="FA57" s="636"/>
      <c r="FB57" s="636"/>
      <c r="FC57" s="636"/>
      <c r="FD57" s="636"/>
      <c r="FE57" s="636"/>
      <c r="FF57" s="636"/>
      <c r="FG57" s="636"/>
      <c r="FH57" s="636"/>
      <c r="FI57" s="636"/>
      <c r="FJ57" s="636"/>
      <c r="FK57" s="636"/>
      <c r="FL57" s="636"/>
      <c r="FM57" s="636"/>
      <c r="FN57" s="636"/>
      <c r="FO57" s="636"/>
      <c r="FP57" s="636"/>
      <c r="FQ57" s="636"/>
      <c r="FR57" s="636"/>
      <c r="FS57" s="636"/>
      <c r="FT57" s="636"/>
      <c r="FU57" s="636"/>
      <c r="FV57" s="636"/>
      <c r="FW57" s="636"/>
      <c r="FX57" s="636"/>
      <c r="FY57" s="636"/>
      <c r="FZ57" s="636"/>
      <c r="GA57" s="636"/>
      <c r="GB57" s="636"/>
    </row>
    <row r="58" spans="1:184" ht="18" customHeight="1">
      <c r="A58" s="628" t="s">
        <v>1457</v>
      </c>
      <c r="B58" s="636" t="s">
        <v>808</v>
      </c>
      <c r="C58" s="637"/>
      <c r="D58" s="637"/>
      <c r="E58" s="637"/>
      <c r="F58" s="637"/>
      <c r="G58" s="637">
        <v>13859</v>
      </c>
      <c r="H58" s="637"/>
      <c r="I58" s="636"/>
      <c r="J58" s="636"/>
      <c r="K58" s="506"/>
      <c r="L58" s="636"/>
      <c r="M58" s="636"/>
      <c r="N58" s="636"/>
      <c r="O58" s="636"/>
      <c r="P58" s="636"/>
      <c r="Q58" s="636"/>
      <c r="R58" s="636"/>
      <c r="S58" s="636"/>
      <c r="T58" s="636"/>
      <c r="U58" s="636"/>
      <c r="V58" s="636"/>
      <c r="W58" s="636"/>
      <c r="X58" s="636"/>
      <c r="Y58" s="636"/>
      <c r="Z58" s="636"/>
      <c r="AA58" s="636"/>
      <c r="AB58" s="636"/>
      <c r="AC58" s="636"/>
      <c r="AD58" s="636"/>
      <c r="AE58" s="636"/>
      <c r="AF58" s="636"/>
      <c r="AG58" s="636"/>
      <c r="AH58" s="636"/>
      <c r="AI58" s="636"/>
      <c r="AJ58" s="636"/>
      <c r="AK58" s="636"/>
      <c r="AL58" s="636"/>
      <c r="AM58" s="636"/>
      <c r="AN58" s="636"/>
      <c r="AO58" s="636"/>
      <c r="AP58" s="636"/>
      <c r="AQ58" s="636"/>
      <c r="AR58" s="636"/>
      <c r="AS58" s="636"/>
      <c r="AT58" s="636"/>
      <c r="AU58" s="636"/>
      <c r="AV58" s="636"/>
      <c r="AW58" s="636"/>
      <c r="AX58" s="636"/>
      <c r="AY58" s="636"/>
      <c r="AZ58" s="636"/>
      <c r="BA58" s="636"/>
      <c r="BB58" s="636"/>
      <c r="BC58" s="636"/>
      <c r="BD58" s="636"/>
      <c r="BE58" s="636"/>
      <c r="BF58" s="636"/>
      <c r="BG58" s="636"/>
      <c r="BH58" s="636"/>
      <c r="BI58" s="636"/>
      <c r="BJ58" s="636"/>
      <c r="BK58" s="636"/>
      <c r="BL58" s="636"/>
      <c r="BM58" s="636"/>
      <c r="BN58" s="636"/>
      <c r="BO58" s="636"/>
      <c r="BP58" s="636"/>
      <c r="BQ58" s="636"/>
      <c r="BR58" s="636"/>
      <c r="BS58" s="636"/>
      <c r="BT58" s="636"/>
      <c r="BU58" s="636"/>
      <c r="BV58" s="636"/>
      <c r="BW58" s="636"/>
      <c r="BX58" s="636"/>
      <c r="BY58" s="636"/>
      <c r="BZ58" s="636"/>
      <c r="CA58" s="636"/>
      <c r="CB58" s="636"/>
      <c r="CC58" s="636"/>
      <c r="CD58" s="636"/>
      <c r="CE58" s="636"/>
      <c r="CF58" s="636"/>
      <c r="CG58" s="636"/>
      <c r="CH58" s="636"/>
      <c r="CI58" s="636"/>
      <c r="CJ58" s="636"/>
      <c r="CK58" s="636"/>
      <c r="CL58" s="636"/>
      <c r="CM58" s="636"/>
      <c r="CN58" s="636"/>
      <c r="CO58" s="636"/>
      <c r="CP58" s="636"/>
      <c r="CQ58" s="636"/>
      <c r="CR58" s="636"/>
      <c r="CS58" s="636"/>
      <c r="CT58" s="636"/>
      <c r="CU58" s="636"/>
      <c r="CV58" s="636"/>
      <c r="CW58" s="636"/>
      <c r="CX58" s="636"/>
      <c r="CY58" s="636"/>
      <c r="CZ58" s="636"/>
      <c r="DA58" s="636"/>
      <c r="DB58" s="636"/>
      <c r="DC58" s="636"/>
      <c r="DD58" s="636"/>
      <c r="DE58" s="636"/>
      <c r="DF58" s="636"/>
      <c r="DG58" s="636"/>
      <c r="DH58" s="636"/>
      <c r="DI58" s="636"/>
      <c r="DJ58" s="636"/>
      <c r="DK58" s="636"/>
      <c r="DL58" s="636"/>
      <c r="DM58" s="636"/>
      <c r="DN58" s="636"/>
      <c r="DO58" s="636"/>
      <c r="DP58" s="636"/>
      <c r="DQ58" s="636"/>
      <c r="DR58" s="636"/>
      <c r="DS58" s="636"/>
      <c r="DT58" s="636"/>
      <c r="DU58" s="636"/>
      <c r="DV58" s="636"/>
      <c r="DW58" s="636"/>
      <c r="DX58" s="636"/>
      <c r="DY58" s="636"/>
      <c r="DZ58" s="636"/>
      <c r="EA58" s="636"/>
      <c r="EB58" s="636"/>
      <c r="EC58" s="636"/>
      <c r="ED58" s="636"/>
      <c r="EE58" s="636"/>
      <c r="EF58" s="636"/>
      <c r="EG58" s="636"/>
      <c r="EH58" s="636"/>
      <c r="EI58" s="636"/>
      <c r="EJ58" s="636"/>
      <c r="EK58" s="636"/>
      <c r="EL58" s="636"/>
      <c r="EM58" s="636"/>
      <c r="EN58" s="636"/>
      <c r="EO58" s="636"/>
      <c r="EP58" s="636"/>
      <c r="EQ58" s="636"/>
      <c r="ER58" s="636"/>
      <c r="ES58" s="636"/>
      <c r="ET58" s="636"/>
      <c r="EU58" s="636"/>
      <c r="EV58" s="636"/>
      <c r="EW58" s="636"/>
      <c r="EX58" s="636"/>
      <c r="EY58" s="636"/>
      <c r="EZ58" s="636"/>
      <c r="FA58" s="636"/>
      <c r="FB58" s="636"/>
      <c r="FC58" s="636"/>
      <c r="FD58" s="636"/>
      <c r="FE58" s="636"/>
      <c r="FF58" s="636"/>
      <c r="FG58" s="636"/>
      <c r="FH58" s="636"/>
      <c r="FI58" s="636"/>
      <c r="FJ58" s="636"/>
      <c r="FK58" s="636"/>
      <c r="FL58" s="636"/>
      <c r="FM58" s="636"/>
      <c r="FN58" s="636"/>
      <c r="FO58" s="636"/>
      <c r="FP58" s="636"/>
      <c r="FQ58" s="636"/>
      <c r="FR58" s="636"/>
      <c r="FS58" s="636"/>
      <c r="FT58" s="636"/>
      <c r="FU58" s="636"/>
      <c r="FV58" s="636"/>
      <c r="FW58" s="636"/>
      <c r="FX58" s="636"/>
      <c r="FY58" s="636"/>
      <c r="FZ58" s="636"/>
      <c r="GA58" s="636"/>
      <c r="GB58" s="636"/>
    </row>
    <row r="59" spans="1:184" ht="13.5" customHeight="1" thickBot="1">
      <c r="A59" s="473"/>
      <c r="C59" s="629"/>
      <c r="D59" s="629"/>
      <c r="E59" s="629"/>
      <c r="F59" s="629"/>
      <c r="G59" s="629"/>
      <c r="H59" s="629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6"/>
      <c r="AL59" s="506"/>
      <c r="AM59" s="506"/>
      <c r="AN59" s="506"/>
      <c r="AO59" s="506"/>
      <c r="AP59" s="506"/>
      <c r="AQ59" s="506"/>
      <c r="AR59" s="506"/>
      <c r="AS59" s="506"/>
      <c r="AT59" s="506"/>
      <c r="AU59" s="506"/>
      <c r="AV59" s="506"/>
      <c r="AW59" s="506"/>
      <c r="AX59" s="506"/>
      <c r="AY59" s="506"/>
      <c r="AZ59" s="506"/>
      <c r="BA59" s="506"/>
      <c r="BB59" s="506"/>
      <c r="BC59" s="506"/>
      <c r="BD59" s="506"/>
      <c r="BE59" s="506"/>
      <c r="BF59" s="506"/>
      <c r="BG59" s="506"/>
      <c r="BH59" s="506"/>
      <c r="BI59" s="506"/>
      <c r="BJ59" s="506"/>
      <c r="BK59" s="506"/>
      <c r="BL59" s="506"/>
      <c r="BM59" s="506"/>
      <c r="BN59" s="506"/>
      <c r="BO59" s="506"/>
      <c r="BP59" s="506"/>
      <c r="BQ59" s="506"/>
      <c r="BR59" s="506"/>
      <c r="BS59" s="506"/>
      <c r="BT59" s="506"/>
      <c r="BU59" s="506"/>
      <c r="BV59" s="506"/>
      <c r="BW59" s="506"/>
      <c r="BX59" s="506"/>
      <c r="BY59" s="506"/>
      <c r="BZ59" s="506"/>
      <c r="CA59" s="506"/>
      <c r="CB59" s="506"/>
      <c r="CC59" s="506"/>
      <c r="CD59" s="506"/>
      <c r="CE59" s="506"/>
      <c r="CF59" s="506"/>
      <c r="CG59" s="506"/>
      <c r="CH59" s="506"/>
      <c r="CI59" s="506"/>
      <c r="CJ59" s="506"/>
      <c r="CK59" s="506"/>
      <c r="CL59" s="506"/>
      <c r="CM59" s="506"/>
      <c r="CN59" s="506"/>
      <c r="CO59" s="506"/>
      <c r="CP59" s="506"/>
      <c r="CQ59" s="506"/>
      <c r="CR59" s="506"/>
      <c r="CS59" s="506"/>
      <c r="CT59" s="506"/>
      <c r="CU59" s="506"/>
      <c r="CV59" s="506"/>
      <c r="CW59" s="506"/>
      <c r="CX59" s="506"/>
      <c r="CY59" s="506"/>
      <c r="CZ59" s="506"/>
      <c r="DA59" s="506"/>
      <c r="DB59" s="506"/>
      <c r="DC59" s="506"/>
      <c r="DD59" s="506"/>
      <c r="DE59" s="506"/>
      <c r="DF59" s="506"/>
      <c r="DG59" s="506"/>
      <c r="DH59" s="506"/>
      <c r="DI59" s="506"/>
      <c r="DJ59" s="506"/>
      <c r="DK59" s="506"/>
      <c r="DL59" s="506"/>
      <c r="DM59" s="506"/>
      <c r="DN59" s="506"/>
      <c r="DO59" s="506"/>
      <c r="DP59" s="506"/>
      <c r="DQ59" s="506"/>
      <c r="DR59" s="506"/>
      <c r="DS59" s="506"/>
      <c r="DT59" s="506"/>
      <c r="DU59" s="506"/>
      <c r="DV59" s="506"/>
      <c r="DW59" s="506"/>
      <c r="DX59" s="506"/>
      <c r="DY59" s="506"/>
      <c r="DZ59" s="506"/>
      <c r="EA59" s="506"/>
      <c r="EB59" s="506"/>
      <c r="EC59" s="506"/>
      <c r="ED59" s="506"/>
      <c r="EE59" s="506"/>
      <c r="EF59" s="506"/>
      <c r="EG59" s="506"/>
      <c r="EH59" s="506"/>
      <c r="EI59" s="506"/>
      <c r="EJ59" s="506"/>
      <c r="EK59" s="506"/>
      <c r="EL59" s="506"/>
      <c r="EM59" s="506"/>
      <c r="EN59" s="506"/>
      <c r="EO59" s="506"/>
      <c r="EP59" s="506"/>
      <c r="EQ59" s="506"/>
      <c r="ER59" s="506"/>
      <c r="ES59" s="506"/>
      <c r="ET59" s="506"/>
      <c r="EU59" s="506"/>
      <c r="EV59" s="506"/>
      <c r="EW59" s="506"/>
      <c r="EX59" s="506"/>
      <c r="EY59" s="506"/>
      <c r="EZ59" s="506"/>
      <c r="FA59" s="506"/>
      <c r="FB59" s="506"/>
      <c r="FC59" s="506"/>
      <c r="FD59" s="506"/>
      <c r="FE59" s="506"/>
      <c r="FF59" s="506"/>
      <c r="FG59" s="506"/>
      <c r="FH59" s="506"/>
      <c r="FI59" s="506"/>
      <c r="FJ59" s="506"/>
      <c r="FK59" s="506"/>
      <c r="FL59" s="506"/>
      <c r="FM59" s="506"/>
      <c r="FN59" s="506"/>
      <c r="FO59" s="506"/>
      <c r="FP59" s="506"/>
      <c r="FQ59" s="506"/>
      <c r="FR59" s="506"/>
      <c r="FS59" s="506"/>
      <c r="FT59" s="506"/>
      <c r="FU59" s="506"/>
      <c r="FV59" s="506"/>
      <c r="FW59" s="506"/>
      <c r="FX59" s="506"/>
      <c r="FY59" s="506"/>
      <c r="FZ59" s="506"/>
      <c r="GA59" s="506"/>
      <c r="GB59" s="506"/>
    </row>
    <row r="60" spans="1:184" s="459" customFormat="1" ht="18" customHeight="1" thickBot="1">
      <c r="A60" s="630" t="s">
        <v>809</v>
      </c>
      <c r="B60" s="631"/>
      <c r="C60" s="632">
        <f aca="true" t="shared" si="0" ref="C60:H60">SUM(C20:C58)</f>
        <v>2030</v>
      </c>
      <c r="D60" s="632">
        <f t="shared" si="0"/>
        <v>33163</v>
      </c>
      <c r="E60" s="632">
        <f t="shared" si="0"/>
        <v>18652</v>
      </c>
      <c r="F60" s="632">
        <f t="shared" si="0"/>
        <v>61857</v>
      </c>
      <c r="G60" s="632">
        <f t="shared" si="0"/>
        <v>141987</v>
      </c>
      <c r="H60" s="632">
        <f t="shared" si="0"/>
        <v>140165</v>
      </c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3"/>
      <c r="AC60" s="633"/>
      <c r="AD60" s="633"/>
      <c r="AE60" s="633"/>
      <c r="AF60" s="633"/>
      <c r="AG60" s="633"/>
      <c r="AH60" s="633"/>
      <c r="AI60" s="633"/>
      <c r="AJ60" s="633"/>
      <c r="AK60" s="633"/>
      <c r="AL60" s="633"/>
      <c r="AM60" s="633"/>
      <c r="AN60" s="633"/>
      <c r="AO60" s="633"/>
      <c r="AP60" s="633"/>
      <c r="AQ60" s="633"/>
      <c r="AR60" s="633"/>
      <c r="AS60" s="633"/>
      <c r="AT60" s="633"/>
      <c r="AU60" s="633"/>
      <c r="AV60" s="633"/>
      <c r="AW60" s="633"/>
      <c r="AX60" s="633"/>
      <c r="AY60" s="633"/>
      <c r="AZ60" s="633"/>
      <c r="BA60" s="633"/>
      <c r="BB60" s="633"/>
      <c r="BC60" s="633"/>
      <c r="BD60" s="633"/>
      <c r="BE60" s="633"/>
      <c r="BF60" s="633"/>
      <c r="BG60" s="633"/>
      <c r="BH60" s="633"/>
      <c r="BI60" s="633"/>
      <c r="BJ60" s="633"/>
      <c r="BK60" s="633"/>
      <c r="BL60" s="633"/>
      <c r="BM60" s="633"/>
      <c r="BN60" s="633"/>
      <c r="BO60" s="633"/>
      <c r="BP60" s="633"/>
      <c r="BQ60" s="633"/>
      <c r="BR60" s="633"/>
      <c r="BS60" s="633"/>
      <c r="BT60" s="633"/>
      <c r="BU60" s="633"/>
      <c r="BV60" s="633"/>
      <c r="BW60" s="633"/>
      <c r="BX60" s="633"/>
      <c r="BY60" s="633"/>
      <c r="BZ60" s="633"/>
      <c r="CA60" s="633"/>
      <c r="CB60" s="633"/>
      <c r="CC60" s="633"/>
      <c r="CD60" s="633"/>
      <c r="CE60" s="633"/>
      <c r="CF60" s="633"/>
      <c r="CG60" s="633"/>
      <c r="CH60" s="633"/>
      <c r="CI60" s="633"/>
      <c r="CJ60" s="633"/>
      <c r="CK60" s="633"/>
      <c r="CL60" s="633"/>
      <c r="CM60" s="633"/>
      <c r="CN60" s="633"/>
      <c r="CO60" s="633"/>
      <c r="CP60" s="633"/>
      <c r="CQ60" s="633"/>
      <c r="CR60" s="633"/>
      <c r="CS60" s="633"/>
      <c r="CT60" s="633"/>
      <c r="CU60" s="633"/>
      <c r="CV60" s="633"/>
      <c r="CW60" s="633"/>
      <c r="CX60" s="633"/>
      <c r="CY60" s="633"/>
      <c r="CZ60" s="633"/>
      <c r="DA60" s="633"/>
      <c r="DB60" s="633"/>
      <c r="DC60" s="633"/>
      <c r="DD60" s="633"/>
      <c r="DE60" s="633"/>
      <c r="DF60" s="633"/>
      <c r="DG60" s="633"/>
      <c r="DH60" s="633"/>
      <c r="DI60" s="633"/>
      <c r="DJ60" s="633"/>
      <c r="DK60" s="633"/>
      <c r="DL60" s="633"/>
      <c r="DM60" s="633"/>
      <c r="DN60" s="633"/>
      <c r="DO60" s="633"/>
      <c r="DP60" s="633"/>
      <c r="DQ60" s="633"/>
      <c r="DR60" s="633"/>
      <c r="DS60" s="633"/>
      <c r="DT60" s="633"/>
      <c r="DU60" s="633"/>
      <c r="DV60" s="633"/>
      <c r="DW60" s="633"/>
      <c r="DX60" s="633"/>
      <c r="DY60" s="633"/>
      <c r="DZ60" s="633"/>
      <c r="EA60" s="633"/>
      <c r="EB60" s="633"/>
      <c r="EC60" s="633"/>
      <c r="ED60" s="633"/>
      <c r="EE60" s="633"/>
      <c r="EF60" s="633"/>
      <c r="EG60" s="633"/>
      <c r="EH60" s="633"/>
      <c r="EI60" s="633"/>
      <c r="EJ60" s="633"/>
      <c r="EK60" s="633"/>
      <c r="EL60" s="633"/>
      <c r="EM60" s="633"/>
      <c r="EN60" s="633"/>
      <c r="EO60" s="633"/>
      <c r="EP60" s="633"/>
      <c r="EQ60" s="633"/>
      <c r="ER60" s="633"/>
      <c r="ES60" s="633"/>
      <c r="ET60" s="633"/>
      <c r="EU60" s="633"/>
      <c r="EV60" s="633"/>
      <c r="EW60" s="633"/>
      <c r="EX60" s="633"/>
      <c r="EY60" s="633"/>
      <c r="EZ60" s="633"/>
      <c r="FA60" s="633"/>
      <c r="FB60" s="633"/>
      <c r="FC60" s="633"/>
      <c r="FD60" s="633"/>
      <c r="FE60" s="633"/>
      <c r="FF60" s="633"/>
      <c r="FG60" s="633"/>
      <c r="FH60" s="633"/>
      <c r="FI60" s="633"/>
      <c r="FJ60" s="633"/>
      <c r="FK60" s="633"/>
      <c r="FL60" s="633"/>
      <c r="FM60" s="633"/>
      <c r="FN60" s="633"/>
      <c r="FO60" s="633"/>
      <c r="FP60" s="633"/>
      <c r="FQ60" s="633"/>
      <c r="FR60" s="633"/>
      <c r="FS60" s="633"/>
      <c r="FT60" s="633"/>
      <c r="FU60" s="633"/>
      <c r="FV60" s="633"/>
      <c r="FW60" s="633"/>
      <c r="FX60" s="633"/>
      <c r="FY60" s="633"/>
      <c r="FZ60" s="633"/>
      <c r="GA60" s="633"/>
      <c r="GB60" s="633"/>
    </row>
    <row r="61" spans="9:184" ht="13.5" thickBot="1">
      <c r="I61" s="506"/>
      <c r="J61" s="506"/>
      <c r="K61" s="506"/>
      <c r="L61" s="506"/>
      <c r="M61" s="506"/>
      <c r="N61" s="506"/>
      <c r="O61" s="506"/>
      <c r="P61" s="506"/>
      <c r="Q61" s="506"/>
      <c r="R61" s="506"/>
      <c r="S61" s="506"/>
      <c r="T61" s="506"/>
      <c r="U61" s="506"/>
      <c r="V61" s="506"/>
      <c r="W61" s="506"/>
      <c r="X61" s="506"/>
      <c r="Y61" s="506"/>
      <c r="Z61" s="506"/>
      <c r="AA61" s="506"/>
      <c r="AB61" s="506"/>
      <c r="AC61" s="506"/>
      <c r="AD61" s="506"/>
      <c r="AE61" s="506"/>
      <c r="AF61" s="506"/>
      <c r="AG61" s="506"/>
      <c r="AH61" s="506"/>
      <c r="AI61" s="506"/>
      <c r="AJ61" s="506"/>
      <c r="AK61" s="506"/>
      <c r="AL61" s="506"/>
      <c r="AM61" s="506"/>
      <c r="AN61" s="506"/>
      <c r="AO61" s="506"/>
      <c r="AP61" s="506"/>
      <c r="AQ61" s="506"/>
      <c r="AR61" s="506"/>
      <c r="AS61" s="506"/>
      <c r="AT61" s="506"/>
      <c r="AU61" s="506"/>
      <c r="AV61" s="506"/>
      <c r="AW61" s="506"/>
      <c r="AX61" s="506"/>
      <c r="AY61" s="506"/>
      <c r="AZ61" s="506"/>
      <c r="BA61" s="506"/>
      <c r="BB61" s="506"/>
      <c r="BC61" s="506"/>
      <c r="BD61" s="506"/>
      <c r="BE61" s="506"/>
      <c r="BF61" s="506"/>
      <c r="BG61" s="506"/>
      <c r="BH61" s="506"/>
      <c r="BI61" s="506"/>
      <c r="BJ61" s="506"/>
      <c r="BK61" s="506"/>
      <c r="BL61" s="506"/>
      <c r="BM61" s="506"/>
      <c r="BN61" s="506"/>
      <c r="BO61" s="506"/>
      <c r="BP61" s="506"/>
      <c r="BQ61" s="506"/>
      <c r="BR61" s="506"/>
      <c r="BS61" s="506"/>
      <c r="BT61" s="506"/>
      <c r="BU61" s="506"/>
      <c r="BV61" s="506"/>
      <c r="BW61" s="506"/>
      <c r="BX61" s="506"/>
      <c r="BY61" s="506"/>
      <c r="BZ61" s="506"/>
      <c r="CA61" s="506"/>
      <c r="CB61" s="506"/>
      <c r="CC61" s="506"/>
      <c r="CD61" s="506"/>
      <c r="CE61" s="506"/>
      <c r="CF61" s="506"/>
      <c r="CG61" s="506"/>
      <c r="CH61" s="506"/>
      <c r="CI61" s="506"/>
      <c r="CJ61" s="506"/>
      <c r="CK61" s="506"/>
      <c r="CL61" s="506"/>
      <c r="CM61" s="506"/>
      <c r="CN61" s="506"/>
      <c r="CO61" s="506"/>
      <c r="CP61" s="506"/>
      <c r="CQ61" s="506"/>
      <c r="CR61" s="506"/>
      <c r="CS61" s="506"/>
      <c r="CT61" s="506"/>
      <c r="CU61" s="506"/>
      <c r="CV61" s="506"/>
      <c r="CW61" s="506"/>
      <c r="CX61" s="506"/>
      <c r="CY61" s="506"/>
      <c r="CZ61" s="506"/>
      <c r="DA61" s="506"/>
      <c r="DB61" s="506"/>
      <c r="DC61" s="506"/>
      <c r="DD61" s="506"/>
      <c r="DE61" s="506"/>
      <c r="DF61" s="506"/>
      <c r="DG61" s="506"/>
      <c r="DH61" s="506"/>
      <c r="DI61" s="506"/>
      <c r="DJ61" s="506"/>
      <c r="DK61" s="506"/>
      <c r="DL61" s="506"/>
      <c r="DM61" s="506"/>
      <c r="DN61" s="506"/>
      <c r="DO61" s="506"/>
      <c r="DP61" s="506"/>
      <c r="DQ61" s="506"/>
      <c r="DR61" s="506"/>
      <c r="DS61" s="506"/>
      <c r="DT61" s="506"/>
      <c r="DU61" s="506"/>
      <c r="DV61" s="506"/>
      <c r="DW61" s="506"/>
      <c r="DX61" s="506"/>
      <c r="DY61" s="506"/>
      <c r="DZ61" s="506"/>
      <c r="EA61" s="506"/>
      <c r="EB61" s="506"/>
      <c r="EC61" s="506"/>
      <c r="ED61" s="506"/>
      <c r="EE61" s="506"/>
      <c r="EF61" s="506"/>
      <c r="EG61" s="506"/>
      <c r="EH61" s="506"/>
      <c r="EI61" s="506"/>
      <c r="EJ61" s="506"/>
      <c r="EK61" s="506"/>
      <c r="EL61" s="506"/>
      <c r="EM61" s="506"/>
      <c r="EN61" s="506"/>
      <c r="EO61" s="506"/>
      <c r="EP61" s="506"/>
      <c r="EQ61" s="506"/>
      <c r="ER61" s="506"/>
      <c r="ES61" s="506"/>
      <c r="ET61" s="506"/>
      <c r="EU61" s="506"/>
      <c r="EV61" s="506"/>
      <c r="EW61" s="506"/>
      <c r="EX61" s="506"/>
      <c r="EY61" s="506"/>
      <c r="EZ61" s="506"/>
      <c r="FA61" s="506"/>
      <c r="FB61" s="506"/>
      <c r="FC61" s="506"/>
      <c r="FD61" s="506"/>
      <c r="FE61" s="506"/>
      <c r="FF61" s="506"/>
      <c r="FG61" s="506"/>
      <c r="FH61" s="506"/>
      <c r="FI61" s="506"/>
      <c r="FJ61" s="506"/>
      <c r="FK61" s="506"/>
      <c r="FL61" s="506"/>
      <c r="FM61" s="506"/>
      <c r="FN61" s="506"/>
      <c r="FO61" s="506"/>
      <c r="FP61" s="506"/>
      <c r="FQ61" s="506"/>
      <c r="FR61" s="506"/>
      <c r="FS61" s="506"/>
      <c r="FT61" s="506"/>
      <c r="FU61" s="506"/>
      <c r="FV61" s="506"/>
      <c r="FW61" s="506"/>
      <c r="FX61" s="506"/>
      <c r="FY61" s="506"/>
      <c r="FZ61" s="506"/>
      <c r="GA61" s="506"/>
      <c r="GB61" s="506"/>
    </row>
    <row r="62" spans="1:184" s="459" customFormat="1" ht="18" customHeight="1" thickBot="1">
      <c r="A62" s="630" t="s">
        <v>810</v>
      </c>
      <c r="B62" s="631"/>
      <c r="C62" s="632">
        <f>SUM(C22:C60)</f>
        <v>2030</v>
      </c>
      <c r="D62" s="632">
        <f>SUM(D60+D16)</f>
        <v>56389</v>
      </c>
      <c r="E62" s="632">
        <f>SUM(E60+E16)</f>
        <v>44414</v>
      </c>
      <c r="F62" s="632">
        <f>SUM(F60+F16)</f>
        <v>90439</v>
      </c>
      <c r="G62" s="632">
        <f>SUM(G60+G16)</f>
        <v>165189</v>
      </c>
      <c r="H62" s="632">
        <f>SUM(H60+H16)</f>
        <v>204487</v>
      </c>
      <c r="I62" s="633"/>
      <c r="J62" s="633"/>
      <c r="K62" s="633"/>
      <c r="L62" s="633"/>
      <c r="M62" s="633"/>
      <c r="N62" s="633"/>
      <c r="O62" s="633"/>
      <c r="P62" s="633"/>
      <c r="Q62" s="633"/>
      <c r="R62" s="633"/>
      <c r="S62" s="633"/>
      <c r="T62" s="633"/>
      <c r="U62" s="633"/>
      <c r="V62" s="633"/>
      <c r="W62" s="633"/>
      <c r="X62" s="633"/>
      <c r="Y62" s="633"/>
      <c r="Z62" s="633"/>
      <c r="AA62" s="633"/>
      <c r="AB62" s="633"/>
      <c r="AC62" s="633"/>
      <c r="AD62" s="633"/>
      <c r="AE62" s="633"/>
      <c r="AF62" s="633"/>
      <c r="AG62" s="633"/>
      <c r="AH62" s="633"/>
      <c r="AI62" s="633"/>
      <c r="AJ62" s="633"/>
      <c r="AK62" s="633"/>
      <c r="AL62" s="633"/>
      <c r="AM62" s="633"/>
      <c r="AN62" s="633"/>
      <c r="AO62" s="633"/>
      <c r="AP62" s="633"/>
      <c r="AQ62" s="633"/>
      <c r="AR62" s="633"/>
      <c r="AS62" s="633"/>
      <c r="AT62" s="633"/>
      <c r="AU62" s="633"/>
      <c r="AV62" s="633"/>
      <c r="AW62" s="633"/>
      <c r="AX62" s="633"/>
      <c r="AY62" s="633"/>
      <c r="AZ62" s="633"/>
      <c r="BA62" s="633"/>
      <c r="BB62" s="633"/>
      <c r="BC62" s="633"/>
      <c r="BD62" s="633"/>
      <c r="BE62" s="633"/>
      <c r="BF62" s="633"/>
      <c r="BG62" s="633"/>
      <c r="BH62" s="633"/>
      <c r="BI62" s="633"/>
      <c r="BJ62" s="633"/>
      <c r="BK62" s="633"/>
      <c r="BL62" s="633"/>
      <c r="BM62" s="633"/>
      <c r="BN62" s="633"/>
      <c r="BO62" s="633"/>
      <c r="BP62" s="633"/>
      <c r="BQ62" s="633"/>
      <c r="BR62" s="633"/>
      <c r="BS62" s="633"/>
      <c r="BT62" s="633"/>
      <c r="BU62" s="633"/>
      <c r="BV62" s="633"/>
      <c r="BW62" s="633"/>
      <c r="BX62" s="633"/>
      <c r="BY62" s="633"/>
      <c r="BZ62" s="633"/>
      <c r="CA62" s="633"/>
      <c r="CB62" s="633"/>
      <c r="CC62" s="633"/>
      <c r="CD62" s="633"/>
      <c r="CE62" s="633"/>
      <c r="CF62" s="633"/>
      <c r="CG62" s="633"/>
      <c r="CH62" s="633"/>
      <c r="CI62" s="633"/>
      <c r="CJ62" s="633"/>
      <c r="CK62" s="633"/>
      <c r="CL62" s="633"/>
      <c r="CM62" s="633"/>
      <c r="CN62" s="633"/>
      <c r="CO62" s="633"/>
      <c r="CP62" s="633"/>
      <c r="CQ62" s="633"/>
      <c r="CR62" s="633"/>
      <c r="CS62" s="633"/>
      <c r="CT62" s="633"/>
      <c r="CU62" s="633"/>
      <c r="CV62" s="633"/>
      <c r="CW62" s="633"/>
      <c r="CX62" s="633"/>
      <c r="CY62" s="633"/>
      <c r="CZ62" s="633"/>
      <c r="DA62" s="633"/>
      <c r="DB62" s="633"/>
      <c r="DC62" s="633"/>
      <c r="DD62" s="633"/>
      <c r="DE62" s="633"/>
      <c r="DF62" s="633"/>
      <c r="DG62" s="633"/>
      <c r="DH62" s="633"/>
      <c r="DI62" s="633"/>
      <c r="DJ62" s="633"/>
      <c r="DK62" s="633"/>
      <c r="DL62" s="633"/>
      <c r="DM62" s="633"/>
      <c r="DN62" s="633"/>
      <c r="DO62" s="633"/>
      <c r="DP62" s="633"/>
      <c r="DQ62" s="633"/>
      <c r="DR62" s="633"/>
      <c r="DS62" s="633"/>
      <c r="DT62" s="633"/>
      <c r="DU62" s="633"/>
      <c r="DV62" s="633"/>
      <c r="DW62" s="633"/>
      <c r="DX62" s="633"/>
      <c r="DY62" s="633"/>
      <c r="DZ62" s="633"/>
      <c r="EA62" s="633"/>
      <c r="EB62" s="633"/>
      <c r="EC62" s="633"/>
      <c r="ED62" s="633"/>
      <c r="EE62" s="633"/>
      <c r="EF62" s="633"/>
      <c r="EG62" s="633"/>
      <c r="EH62" s="633"/>
      <c r="EI62" s="633"/>
      <c r="EJ62" s="633"/>
      <c r="EK62" s="633"/>
      <c r="EL62" s="633"/>
      <c r="EM62" s="633"/>
      <c r="EN62" s="633"/>
      <c r="EO62" s="633"/>
      <c r="EP62" s="633"/>
      <c r="EQ62" s="633"/>
      <c r="ER62" s="633"/>
      <c r="ES62" s="633"/>
      <c r="ET62" s="633"/>
      <c r="EU62" s="633"/>
      <c r="EV62" s="633"/>
      <c r="EW62" s="633"/>
      <c r="EX62" s="633"/>
      <c r="EY62" s="633"/>
      <c r="EZ62" s="633"/>
      <c r="FA62" s="633"/>
      <c r="FB62" s="633"/>
      <c r="FC62" s="633"/>
      <c r="FD62" s="633"/>
      <c r="FE62" s="633"/>
      <c r="FF62" s="633"/>
      <c r="FG62" s="633"/>
      <c r="FH62" s="633"/>
      <c r="FI62" s="633"/>
      <c r="FJ62" s="633"/>
      <c r="FK62" s="633"/>
      <c r="FL62" s="633"/>
      <c r="FM62" s="633"/>
      <c r="FN62" s="633"/>
      <c r="FO62" s="633"/>
      <c r="FP62" s="633"/>
      <c r="FQ62" s="633"/>
      <c r="FR62" s="633"/>
      <c r="FS62" s="633"/>
      <c r="FT62" s="633"/>
      <c r="FU62" s="633"/>
      <c r="FV62" s="633"/>
      <c r="FW62" s="633"/>
      <c r="FX62" s="633"/>
      <c r="FY62" s="633"/>
      <c r="FZ62" s="633"/>
      <c r="GA62" s="633"/>
      <c r="GB62" s="633"/>
    </row>
    <row r="63" spans="9:184" ht="21.75" customHeight="1"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6"/>
      <c r="AL63" s="506"/>
      <c r="AM63" s="506"/>
      <c r="AN63" s="506"/>
      <c r="AO63" s="506"/>
      <c r="AP63" s="506"/>
      <c r="AQ63" s="506"/>
      <c r="AR63" s="506"/>
      <c r="AS63" s="506"/>
      <c r="AT63" s="506"/>
      <c r="AU63" s="506"/>
      <c r="AV63" s="506"/>
      <c r="AW63" s="506"/>
      <c r="AX63" s="506"/>
      <c r="AY63" s="506"/>
      <c r="AZ63" s="506"/>
      <c r="BA63" s="506"/>
      <c r="BB63" s="506"/>
      <c r="BC63" s="506"/>
      <c r="BD63" s="506"/>
      <c r="BE63" s="506"/>
      <c r="BF63" s="506"/>
      <c r="BG63" s="506"/>
      <c r="BH63" s="506"/>
      <c r="BI63" s="506"/>
      <c r="BJ63" s="506"/>
      <c r="BK63" s="506"/>
      <c r="BL63" s="506"/>
      <c r="BM63" s="506"/>
      <c r="BN63" s="506"/>
      <c r="BO63" s="506"/>
      <c r="BP63" s="506"/>
      <c r="BQ63" s="506"/>
      <c r="BR63" s="506"/>
      <c r="BS63" s="506"/>
      <c r="BT63" s="506"/>
      <c r="BU63" s="506"/>
      <c r="BV63" s="506"/>
      <c r="BW63" s="506"/>
      <c r="BX63" s="506"/>
      <c r="BY63" s="506"/>
      <c r="BZ63" s="506"/>
      <c r="CA63" s="506"/>
      <c r="CB63" s="506"/>
      <c r="CC63" s="506"/>
      <c r="CD63" s="506"/>
      <c r="CE63" s="506"/>
      <c r="CF63" s="506"/>
      <c r="CG63" s="506"/>
      <c r="CH63" s="506"/>
      <c r="CI63" s="506"/>
      <c r="CJ63" s="506"/>
      <c r="CK63" s="506"/>
      <c r="CL63" s="506"/>
      <c r="CM63" s="506"/>
      <c r="CN63" s="506"/>
      <c r="CO63" s="506"/>
      <c r="CP63" s="506"/>
      <c r="CQ63" s="506"/>
      <c r="CR63" s="506"/>
      <c r="CS63" s="506"/>
      <c r="CT63" s="506"/>
      <c r="CU63" s="506"/>
      <c r="CV63" s="506"/>
      <c r="CW63" s="506"/>
      <c r="CX63" s="506"/>
      <c r="CY63" s="506"/>
      <c r="CZ63" s="506"/>
      <c r="DA63" s="506"/>
      <c r="DB63" s="506"/>
      <c r="DC63" s="506"/>
      <c r="DD63" s="506"/>
      <c r="DE63" s="506"/>
      <c r="DF63" s="506"/>
      <c r="DG63" s="506"/>
      <c r="DH63" s="506"/>
      <c r="DI63" s="506"/>
      <c r="DJ63" s="506"/>
      <c r="DK63" s="506"/>
      <c r="DL63" s="506"/>
      <c r="DM63" s="506"/>
      <c r="DN63" s="506"/>
      <c r="DO63" s="506"/>
      <c r="DP63" s="506"/>
      <c r="DQ63" s="506"/>
      <c r="DR63" s="506"/>
      <c r="DS63" s="506"/>
      <c r="DT63" s="506"/>
      <c r="DU63" s="506"/>
      <c r="DV63" s="506"/>
      <c r="DW63" s="506"/>
      <c r="DX63" s="506"/>
      <c r="DY63" s="506"/>
      <c r="DZ63" s="506"/>
      <c r="EA63" s="506"/>
      <c r="EB63" s="506"/>
      <c r="EC63" s="506"/>
      <c r="ED63" s="506"/>
      <c r="EE63" s="506"/>
      <c r="EF63" s="506"/>
      <c r="EG63" s="506"/>
      <c r="EH63" s="506"/>
      <c r="EI63" s="506"/>
      <c r="EJ63" s="506"/>
      <c r="EK63" s="506"/>
      <c r="EL63" s="506"/>
      <c r="EM63" s="506"/>
      <c r="EN63" s="506"/>
      <c r="EO63" s="506"/>
      <c r="EP63" s="506"/>
      <c r="EQ63" s="506"/>
      <c r="ER63" s="506"/>
      <c r="ES63" s="506"/>
      <c r="ET63" s="506"/>
      <c r="EU63" s="506"/>
      <c r="EV63" s="506"/>
      <c r="EW63" s="506"/>
      <c r="EX63" s="506"/>
      <c r="EY63" s="506"/>
      <c r="EZ63" s="506"/>
      <c r="FA63" s="506"/>
      <c r="FB63" s="506"/>
      <c r="FC63" s="506"/>
      <c r="FD63" s="506"/>
      <c r="FE63" s="506"/>
      <c r="FF63" s="506"/>
      <c r="FG63" s="506"/>
      <c r="FH63" s="506"/>
      <c r="FI63" s="506"/>
      <c r="FJ63" s="506"/>
      <c r="FK63" s="506"/>
      <c r="FL63" s="506"/>
      <c r="FM63" s="506"/>
      <c r="FN63" s="506"/>
      <c r="FO63" s="506"/>
      <c r="FP63" s="506"/>
      <c r="FQ63" s="506"/>
      <c r="FR63" s="506"/>
      <c r="FS63" s="506"/>
      <c r="FT63" s="506"/>
      <c r="FU63" s="506"/>
      <c r="FV63" s="506"/>
      <c r="FW63" s="506"/>
      <c r="FX63" s="506"/>
      <c r="FY63" s="506"/>
      <c r="FZ63" s="506"/>
      <c r="GA63" s="506"/>
      <c r="GB63" s="506"/>
    </row>
    <row r="64" spans="1:184" ht="18" customHeight="1">
      <c r="A64" s="638" t="s">
        <v>887</v>
      </c>
      <c r="B64" s="638"/>
      <c r="C64" s="637"/>
      <c r="D64" s="637"/>
      <c r="E64" s="637"/>
      <c r="F64" s="637"/>
      <c r="G64" s="637">
        <v>3085</v>
      </c>
      <c r="H64" s="637"/>
      <c r="I64" s="636"/>
      <c r="J64" s="636"/>
      <c r="K64" s="50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636"/>
      <c r="AB64" s="636"/>
      <c r="AC64" s="636"/>
      <c r="AD64" s="636"/>
      <c r="AE64" s="636"/>
      <c r="AF64" s="636"/>
      <c r="AG64" s="636"/>
      <c r="AH64" s="636"/>
      <c r="AI64" s="636"/>
      <c r="AJ64" s="636"/>
      <c r="AK64" s="636"/>
      <c r="AL64" s="636"/>
      <c r="AM64" s="636"/>
      <c r="AN64" s="636"/>
      <c r="AO64" s="636"/>
      <c r="AP64" s="636"/>
      <c r="AQ64" s="636"/>
      <c r="AR64" s="636"/>
      <c r="AS64" s="636"/>
      <c r="AT64" s="636"/>
      <c r="AU64" s="636"/>
      <c r="AV64" s="636"/>
      <c r="AW64" s="636"/>
      <c r="AX64" s="636"/>
      <c r="AY64" s="636"/>
      <c r="AZ64" s="636"/>
      <c r="BA64" s="636"/>
      <c r="BB64" s="636"/>
      <c r="BC64" s="636"/>
      <c r="BD64" s="636"/>
      <c r="BE64" s="636"/>
      <c r="BF64" s="636"/>
      <c r="BG64" s="636"/>
      <c r="BH64" s="636"/>
      <c r="BI64" s="636"/>
      <c r="BJ64" s="636"/>
      <c r="BK64" s="636"/>
      <c r="BL64" s="636"/>
      <c r="BM64" s="636"/>
      <c r="BN64" s="636"/>
      <c r="BO64" s="636"/>
      <c r="BP64" s="636"/>
      <c r="BQ64" s="636"/>
      <c r="BR64" s="636"/>
      <c r="BS64" s="636"/>
      <c r="BT64" s="636"/>
      <c r="BU64" s="636"/>
      <c r="BV64" s="636"/>
      <c r="BW64" s="636"/>
      <c r="BX64" s="636"/>
      <c r="BY64" s="636"/>
      <c r="BZ64" s="636"/>
      <c r="CA64" s="636"/>
      <c r="CB64" s="636"/>
      <c r="CC64" s="636"/>
      <c r="CD64" s="636"/>
      <c r="CE64" s="636"/>
      <c r="CF64" s="636"/>
      <c r="CG64" s="636"/>
      <c r="CH64" s="636"/>
      <c r="CI64" s="636"/>
      <c r="CJ64" s="636"/>
      <c r="CK64" s="636"/>
      <c r="CL64" s="636"/>
      <c r="CM64" s="636"/>
      <c r="CN64" s="636"/>
      <c r="CO64" s="636"/>
      <c r="CP64" s="636"/>
      <c r="CQ64" s="636"/>
      <c r="CR64" s="636"/>
      <c r="CS64" s="636"/>
      <c r="CT64" s="636"/>
      <c r="CU64" s="636"/>
      <c r="CV64" s="636"/>
      <c r="CW64" s="636"/>
      <c r="CX64" s="636"/>
      <c r="CY64" s="636"/>
      <c r="CZ64" s="636"/>
      <c r="DA64" s="636"/>
      <c r="DB64" s="636"/>
      <c r="DC64" s="636"/>
      <c r="DD64" s="636"/>
      <c r="DE64" s="636"/>
      <c r="DF64" s="636"/>
      <c r="DG64" s="636"/>
      <c r="DH64" s="636"/>
      <c r="DI64" s="636"/>
      <c r="DJ64" s="636"/>
      <c r="DK64" s="636"/>
      <c r="DL64" s="636"/>
      <c r="DM64" s="636"/>
      <c r="DN64" s="636"/>
      <c r="DO64" s="636"/>
      <c r="DP64" s="636"/>
      <c r="DQ64" s="636"/>
      <c r="DR64" s="636"/>
      <c r="DS64" s="636"/>
      <c r="DT64" s="636"/>
      <c r="DU64" s="636"/>
      <c r="DV64" s="636"/>
      <c r="DW64" s="636"/>
      <c r="DX64" s="636"/>
      <c r="DY64" s="636"/>
      <c r="DZ64" s="636"/>
      <c r="EA64" s="636"/>
      <c r="EB64" s="636"/>
      <c r="EC64" s="636"/>
      <c r="ED64" s="636"/>
      <c r="EE64" s="636"/>
      <c r="EF64" s="636"/>
      <c r="EG64" s="636"/>
      <c r="EH64" s="636"/>
      <c r="EI64" s="636"/>
      <c r="EJ64" s="636"/>
      <c r="EK64" s="636"/>
      <c r="EL64" s="636"/>
      <c r="EM64" s="636"/>
      <c r="EN64" s="636"/>
      <c r="EO64" s="636"/>
      <c r="EP64" s="636"/>
      <c r="EQ64" s="636"/>
      <c r="ER64" s="636"/>
      <c r="ES64" s="636"/>
      <c r="ET64" s="636"/>
      <c r="EU64" s="636"/>
      <c r="EV64" s="636"/>
      <c r="EW64" s="636"/>
      <c r="EX64" s="636"/>
      <c r="EY64" s="636"/>
      <c r="EZ64" s="636"/>
      <c r="FA64" s="636"/>
      <c r="FB64" s="636"/>
      <c r="FC64" s="636"/>
      <c r="FD64" s="636"/>
      <c r="FE64" s="636"/>
      <c r="FF64" s="636"/>
      <c r="FG64" s="636"/>
      <c r="FH64" s="636"/>
      <c r="FI64" s="636"/>
      <c r="FJ64" s="636"/>
      <c r="FK64" s="636"/>
      <c r="FL64" s="636"/>
      <c r="FM64" s="636"/>
      <c r="FN64" s="636"/>
      <c r="FO64" s="636"/>
      <c r="FP64" s="636"/>
      <c r="FQ64" s="636"/>
      <c r="FR64" s="636"/>
      <c r="FS64" s="636"/>
      <c r="FT64" s="636"/>
      <c r="FU64" s="636"/>
      <c r="FV64" s="636"/>
      <c r="FW64" s="636"/>
      <c r="FX64" s="636"/>
      <c r="FY64" s="636"/>
      <c r="FZ64" s="636"/>
      <c r="GA64" s="636"/>
      <c r="GB64" s="636"/>
    </row>
    <row r="65" spans="1:184" ht="18" customHeight="1" thickBot="1">
      <c r="A65" s="639"/>
      <c r="B65" s="639"/>
      <c r="C65" s="637"/>
      <c r="D65" s="637"/>
      <c r="E65" s="637"/>
      <c r="F65" s="637"/>
      <c r="G65" s="637"/>
      <c r="H65" s="637"/>
      <c r="I65" s="636"/>
      <c r="J65" s="636"/>
      <c r="K65" s="506"/>
      <c r="L65" s="636"/>
      <c r="M65" s="636"/>
      <c r="N65" s="636"/>
      <c r="O65" s="636"/>
      <c r="P65" s="636"/>
      <c r="Q65" s="636"/>
      <c r="R65" s="636"/>
      <c r="S65" s="636"/>
      <c r="T65" s="636"/>
      <c r="U65" s="636"/>
      <c r="V65" s="636"/>
      <c r="W65" s="636"/>
      <c r="X65" s="636"/>
      <c r="Y65" s="636"/>
      <c r="Z65" s="636"/>
      <c r="AA65" s="636"/>
      <c r="AB65" s="636"/>
      <c r="AC65" s="636"/>
      <c r="AD65" s="636"/>
      <c r="AE65" s="636"/>
      <c r="AF65" s="636"/>
      <c r="AG65" s="636"/>
      <c r="AH65" s="636"/>
      <c r="AI65" s="636"/>
      <c r="AJ65" s="636"/>
      <c r="AK65" s="636"/>
      <c r="AL65" s="636"/>
      <c r="AM65" s="636"/>
      <c r="AN65" s="636"/>
      <c r="AO65" s="636"/>
      <c r="AP65" s="636"/>
      <c r="AQ65" s="636"/>
      <c r="AR65" s="636"/>
      <c r="AS65" s="636"/>
      <c r="AT65" s="636"/>
      <c r="AU65" s="636"/>
      <c r="AV65" s="636"/>
      <c r="AW65" s="636"/>
      <c r="AX65" s="636"/>
      <c r="AY65" s="636"/>
      <c r="AZ65" s="636"/>
      <c r="BA65" s="636"/>
      <c r="BB65" s="636"/>
      <c r="BC65" s="636"/>
      <c r="BD65" s="636"/>
      <c r="BE65" s="636"/>
      <c r="BF65" s="636"/>
      <c r="BG65" s="636"/>
      <c r="BH65" s="636"/>
      <c r="BI65" s="636"/>
      <c r="BJ65" s="636"/>
      <c r="BK65" s="636"/>
      <c r="BL65" s="636"/>
      <c r="BM65" s="636"/>
      <c r="BN65" s="636"/>
      <c r="BO65" s="636"/>
      <c r="BP65" s="636"/>
      <c r="BQ65" s="636"/>
      <c r="BR65" s="636"/>
      <c r="BS65" s="636"/>
      <c r="BT65" s="636"/>
      <c r="BU65" s="636"/>
      <c r="BV65" s="636"/>
      <c r="BW65" s="636"/>
      <c r="BX65" s="636"/>
      <c r="BY65" s="636"/>
      <c r="BZ65" s="636"/>
      <c r="CA65" s="636"/>
      <c r="CB65" s="636"/>
      <c r="CC65" s="636"/>
      <c r="CD65" s="636"/>
      <c r="CE65" s="636"/>
      <c r="CF65" s="636"/>
      <c r="CG65" s="636"/>
      <c r="CH65" s="636"/>
      <c r="CI65" s="636"/>
      <c r="CJ65" s="636"/>
      <c r="CK65" s="636"/>
      <c r="CL65" s="636"/>
      <c r="CM65" s="636"/>
      <c r="CN65" s="636"/>
      <c r="CO65" s="636"/>
      <c r="CP65" s="636"/>
      <c r="CQ65" s="636"/>
      <c r="CR65" s="636"/>
      <c r="CS65" s="636"/>
      <c r="CT65" s="636"/>
      <c r="CU65" s="636"/>
      <c r="CV65" s="636"/>
      <c r="CW65" s="636"/>
      <c r="CX65" s="636"/>
      <c r="CY65" s="636"/>
      <c r="CZ65" s="636"/>
      <c r="DA65" s="636"/>
      <c r="DB65" s="636"/>
      <c r="DC65" s="636"/>
      <c r="DD65" s="636"/>
      <c r="DE65" s="636"/>
      <c r="DF65" s="636"/>
      <c r="DG65" s="636"/>
      <c r="DH65" s="636"/>
      <c r="DI65" s="636"/>
      <c r="DJ65" s="636"/>
      <c r="DK65" s="636"/>
      <c r="DL65" s="636"/>
      <c r="DM65" s="636"/>
      <c r="DN65" s="636"/>
      <c r="DO65" s="636"/>
      <c r="DP65" s="636"/>
      <c r="DQ65" s="636"/>
      <c r="DR65" s="636"/>
      <c r="DS65" s="636"/>
      <c r="DT65" s="636"/>
      <c r="DU65" s="636"/>
      <c r="DV65" s="636"/>
      <c r="DW65" s="636"/>
      <c r="DX65" s="636"/>
      <c r="DY65" s="636"/>
      <c r="DZ65" s="636"/>
      <c r="EA65" s="636"/>
      <c r="EB65" s="636"/>
      <c r="EC65" s="636"/>
      <c r="ED65" s="636"/>
      <c r="EE65" s="636"/>
      <c r="EF65" s="636"/>
      <c r="EG65" s="636"/>
      <c r="EH65" s="636"/>
      <c r="EI65" s="636"/>
      <c r="EJ65" s="636"/>
      <c r="EK65" s="636"/>
      <c r="EL65" s="636"/>
      <c r="EM65" s="636"/>
      <c r="EN65" s="636"/>
      <c r="EO65" s="636"/>
      <c r="EP65" s="636"/>
      <c r="EQ65" s="636"/>
      <c r="ER65" s="636"/>
      <c r="ES65" s="636"/>
      <c r="ET65" s="636"/>
      <c r="EU65" s="636"/>
      <c r="EV65" s="636"/>
      <c r="EW65" s="636"/>
      <c r="EX65" s="636"/>
      <c r="EY65" s="636"/>
      <c r="EZ65" s="636"/>
      <c r="FA65" s="636"/>
      <c r="FB65" s="636"/>
      <c r="FC65" s="636"/>
      <c r="FD65" s="636"/>
      <c r="FE65" s="636"/>
      <c r="FF65" s="636"/>
      <c r="FG65" s="636"/>
      <c r="FH65" s="636"/>
      <c r="FI65" s="636"/>
      <c r="FJ65" s="636"/>
      <c r="FK65" s="636"/>
      <c r="FL65" s="636"/>
      <c r="FM65" s="636"/>
      <c r="FN65" s="636"/>
      <c r="FO65" s="636"/>
      <c r="FP65" s="636"/>
      <c r="FQ65" s="636"/>
      <c r="FR65" s="636"/>
      <c r="FS65" s="636"/>
      <c r="FT65" s="636"/>
      <c r="FU65" s="636"/>
      <c r="FV65" s="636"/>
      <c r="FW65" s="636"/>
      <c r="FX65" s="636"/>
      <c r="FY65" s="636"/>
      <c r="FZ65" s="636"/>
      <c r="GA65" s="636"/>
      <c r="GB65" s="636"/>
    </row>
    <row r="66" spans="1:184" s="459" customFormat="1" ht="18" customHeight="1" thickBot="1">
      <c r="A66" s="630" t="s">
        <v>811</v>
      </c>
      <c r="B66" s="631"/>
      <c r="C66" s="632"/>
      <c r="D66" s="632"/>
      <c r="E66" s="632"/>
      <c r="F66" s="632"/>
      <c r="G66" s="632">
        <f>SUM(G64:G65)</f>
        <v>3085</v>
      </c>
      <c r="H66" s="632"/>
      <c r="I66" s="633"/>
      <c r="J66" s="633"/>
      <c r="K66" s="633"/>
      <c r="L66" s="633"/>
      <c r="M66" s="633"/>
      <c r="N66" s="633"/>
      <c r="O66" s="633"/>
      <c r="P66" s="633"/>
      <c r="Q66" s="633"/>
      <c r="R66" s="633"/>
      <c r="S66" s="633"/>
      <c r="T66" s="633"/>
      <c r="U66" s="633"/>
      <c r="V66" s="633"/>
      <c r="W66" s="633"/>
      <c r="X66" s="633"/>
      <c r="Y66" s="633"/>
      <c r="Z66" s="633"/>
      <c r="AA66" s="633"/>
      <c r="AB66" s="633"/>
      <c r="AC66" s="633"/>
      <c r="AD66" s="633"/>
      <c r="AE66" s="633"/>
      <c r="AF66" s="633"/>
      <c r="AG66" s="633"/>
      <c r="AH66" s="633"/>
      <c r="AI66" s="633"/>
      <c r="AJ66" s="633"/>
      <c r="AK66" s="633"/>
      <c r="AL66" s="633"/>
      <c r="AM66" s="633"/>
      <c r="AN66" s="633"/>
      <c r="AO66" s="633"/>
      <c r="AP66" s="633"/>
      <c r="AQ66" s="633"/>
      <c r="AR66" s="633"/>
      <c r="AS66" s="633"/>
      <c r="AT66" s="633"/>
      <c r="AU66" s="633"/>
      <c r="AV66" s="633"/>
      <c r="AW66" s="633"/>
      <c r="AX66" s="633"/>
      <c r="AY66" s="633"/>
      <c r="AZ66" s="633"/>
      <c r="BA66" s="633"/>
      <c r="BB66" s="633"/>
      <c r="BC66" s="633"/>
      <c r="BD66" s="633"/>
      <c r="BE66" s="633"/>
      <c r="BF66" s="633"/>
      <c r="BG66" s="633"/>
      <c r="BH66" s="633"/>
      <c r="BI66" s="633"/>
      <c r="BJ66" s="633"/>
      <c r="BK66" s="633"/>
      <c r="BL66" s="633"/>
      <c r="BM66" s="633"/>
      <c r="BN66" s="633"/>
      <c r="BO66" s="633"/>
      <c r="BP66" s="633"/>
      <c r="BQ66" s="633"/>
      <c r="BR66" s="633"/>
      <c r="BS66" s="633"/>
      <c r="BT66" s="633"/>
      <c r="BU66" s="633"/>
      <c r="BV66" s="633"/>
      <c r="BW66" s="633"/>
      <c r="BX66" s="633"/>
      <c r="BY66" s="633"/>
      <c r="BZ66" s="633"/>
      <c r="CA66" s="633"/>
      <c r="CB66" s="633"/>
      <c r="CC66" s="633"/>
      <c r="CD66" s="633"/>
      <c r="CE66" s="633"/>
      <c r="CF66" s="633"/>
      <c r="CG66" s="633"/>
      <c r="CH66" s="633"/>
      <c r="CI66" s="633"/>
      <c r="CJ66" s="633"/>
      <c r="CK66" s="633"/>
      <c r="CL66" s="633"/>
      <c r="CM66" s="633"/>
      <c r="CN66" s="633"/>
      <c r="CO66" s="633"/>
      <c r="CP66" s="633"/>
      <c r="CQ66" s="633"/>
      <c r="CR66" s="633"/>
      <c r="CS66" s="633"/>
      <c r="CT66" s="633"/>
      <c r="CU66" s="633"/>
      <c r="CV66" s="633"/>
      <c r="CW66" s="633"/>
      <c r="CX66" s="633"/>
      <c r="CY66" s="633"/>
      <c r="CZ66" s="633"/>
      <c r="DA66" s="633"/>
      <c r="DB66" s="633"/>
      <c r="DC66" s="633"/>
      <c r="DD66" s="633"/>
      <c r="DE66" s="633"/>
      <c r="DF66" s="633"/>
      <c r="DG66" s="633"/>
      <c r="DH66" s="633"/>
      <c r="DI66" s="633"/>
      <c r="DJ66" s="633"/>
      <c r="DK66" s="633"/>
      <c r="DL66" s="633"/>
      <c r="DM66" s="633"/>
      <c r="DN66" s="633"/>
      <c r="DO66" s="633"/>
      <c r="DP66" s="633"/>
      <c r="DQ66" s="633"/>
      <c r="DR66" s="633"/>
      <c r="DS66" s="633"/>
      <c r="DT66" s="633"/>
      <c r="DU66" s="633"/>
      <c r="DV66" s="633"/>
      <c r="DW66" s="633"/>
      <c r="DX66" s="633"/>
      <c r="DY66" s="633"/>
      <c r="DZ66" s="633"/>
      <c r="EA66" s="633"/>
      <c r="EB66" s="633"/>
      <c r="EC66" s="633"/>
      <c r="ED66" s="633"/>
      <c r="EE66" s="633"/>
      <c r="EF66" s="633"/>
      <c r="EG66" s="633"/>
      <c r="EH66" s="633"/>
      <c r="EI66" s="633"/>
      <c r="EJ66" s="633"/>
      <c r="EK66" s="633"/>
      <c r="EL66" s="633"/>
      <c r="EM66" s="633"/>
      <c r="EN66" s="633"/>
      <c r="EO66" s="633"/>
      <c r="EP66" s="633"/>
      <c r="EQ66" s="633"/>
      <c r="ER66" s="633"/>
      <c r="ES66" s="633"/>
      <c r="ET66" s="633"/>
      <c r="EU66" s="633"/>
      <c r="EV66" s="633"/>
      <c r="EW66" s="633"/>
      <c r="EX66" s="633"/>
      <c r="EY66" s="633"/>
      <c r="EZ66" s="633"/>
      <c r="FA66" s="633"/>
      <c r="FB66" s="633"/>
      <c r="FC66" s="633"/>
      <c r="FD66" s="633"/>
      <c r="FE66" s="633"/>
      <c r="FF66" s="633"/>
      <c r="FG66" s="633"/>
      <c r="FH66" s="633"/>
      <c r="FI66" s="633"/>
      <c r="FJ66" s="633"/>
      <c r="FK66" s="633"/>
      <c r="FL66" s="633"/>
      <c r="FM66" s="633"/>
      <c r="FN66" s="633"/>
      <c r="FO66" s="633"/>
      <c r="FP66" s="633"/>
      <c r="FQ66" s="633"/>
      <c r="FR66" s="633"/>
      <c r="FS66" s="633"/>
      <c r="FT66" s="633"/>
      <c r="FU66" s="633"/>
      <c r="FV66" s="633"/>
      <c r="FW66" s="633"/>
      <c r="FX66" s="633"/>
      <c r="FY66" s="633"/>
      <c r="FZ66" s="633"/>
      <c r="GA66" s="633"/>
      <c r="GB66" s="633"/>
    </row>
    <row r="67" spans="9:184" ht="17.25" customHeight="1" thickBot="1"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6"/>
      <c r="AL67" s="506"/>
      <c r="AM67" s="506"/>
      <c r="AN67" s="506"/>
      <c r="AO67" s="506"/>
      <c r="AP67" s="506"/>
      <c r="AQ67" s="506"/>
      <c r="AR67" s="506"/>
      <c r="AS67" s="506"/>
      <c r="AT67" s="506"/>
      <c r="AU67" s="506"/>
      <c r="AV67" s="506"/>
      <c r="AW67" s="506"/>
      <c r="AX67" s="506"/>
      <c r="AY67" s="506"/>
      <c r="AZ67" s="506"/>
      <c r="BA67" s="506"/>
      <c r="BB67" s="506"/>
      <c r="BC67" s="506"/>
      <c r="BD67" s="506"/>
      <c r="BE67" s="506"/>
      <c r="BF67" s="506"/>
      <c r="BG67" s="506"/>
      <c r="BH67" s="506"/>
      <c r="BI67" s="506"/>
      <c r="BJ67" s="506"/>
      <c r="BK67" s="506"/>
      <c r="BL67" s="506"/>
      <c r="BM67" s="506"/>
      <c r="BN67" s="506"/>
      <c r="BO67" s="506"/>
      <c r="BP67" s="506"/>
      <c r="BQ67" s="506"/>
      <c r="BR67" s="506"/>
      <c r="BS67" s="506"/>
      <c r="BT67" s="506"/>
      <c r="BU67" s="506"/>
      <c r="BV67" s="506"/>
      <c r="BW67" s="506"/>
      <c r="BX67" s="506"/>
      <c r="BY67" s="506"/>
      <c r="BZ67" s="506"/>
      <c r="CA67" s="506"/>
      <c r="CB67" s="506"/>
      <c r="CC67" s="506"/>
      <c r="CD67" s="506"/>
      <c r="CE67" s="506"/>
      <c r="CF67" s="506"/>
      <c r="CG67" s="506"/>
      <c r="CH67" s="506"/>
      <c r="CI67" s="506"/>
      <c r="CJ67" s="506"/>
      <c r="CK67" s="506"/>
      <c r="CL67" s="506"/>
      <c r="CM67" s="506"/>
      <c r="CN67" s="506"/>
      <c r="CO67" s="506"/>
      <c r="CP67" s="506"/>
      <c r="CQ67" s="506"/>
      <c r="CR67" s="506"/>
      <c r="CS67" s="506"/>
      <c r="CT67" s="506"/>
      <c r="CU67" s="506"/>
      <c r="CV67" s="506"/>
      <c r="CW67" s="506"/>
      <c r="CX67" s="506"/>
      <c r="CY67" s="506"/>
      <c r="CZ67" s="506"/>
      <c r="DA67" s="506"/>
      <c r="DB67" s="506"/>
      <c r="DC67" s="506"/>
      <c r="DD67" s="506"/>
      <c r="DE67" s="506"/>
      <c r="DF67" s="506"/>
      <c r="DG67" s="506"/>
      <c r="DH67" s="506"/>
      <c r="DI67" s="506"/>
      <c r="DJ67" s="506"/>
      <c r="DK67" s="506"/>
      <c r="DL67" s="506"/>
      <c r="DM67" s="506"/>
      <c r="DN67" s="506"/>
      <c r="DO67" s="506"/>
      <c r="DP67" s="506"/>
      <c r="DQ67" s="506"/>
      <c r="DR67" s="506"/>
      <c r="DS67" s="506"/>
      <c r="DT67" s="506"/>
      <c r="DU67" s="506"/>
      <c r="DV67" s="506"/>
      <c r="DW67" s="506"/>
      <c r="DX67" s="506"/>
      <c r="DY67" s="506"/>
      <c r="DZ67" s="506"/>
      <c r="EA67" s="506"/>
      <c r="EB67" s="506"/>
      <c r="EC67" s="506"/>
      <c r="ED67" s="506"/>
      <c r="EE67" s="506"/>
      <c r="EF67" s="506"/>
      <c r="EG67" s="506"/>
      <c r="EH67" s="506"/>
      <c r="EI67" s="506"/>
      <c r="EJ67" s="506"/>
      <c r="EK67" s="506"/>
      <c r="EL67" s="506"/>
      <c r="EM67" s="506"/>
      <c r="EN67" s="506"/>
      <c r="EO67" s="506"/>
      <c r="EP67" s="506"/>
      <c r="EQ67" s="506"/>
      <c r="ER67" s="506"/>
      <c r="ES67" s="506"/>
      <c r="ET67" s="506"/>
      <c r="EU67" s="506"/>
      <c r="EV67" s="506"/>
      <c r="EW67" s="506"/>
      <c r="EX67" s="506"/>
      <c r="EY67" s="506"/>
      <c r="EZ67" s="506"/>
      <c r="FA67" s="506"/>
      <c r="FB67" s="506"/>
      <c r="FC67" s="506"/>
      <c r="FD67" s="506"/>
      <c r="FE67" s="506"/>
      <c r="FF67" s="506"/>
      <c r="FG67" s="506"/>
      <c r="FH67" s="506"/>
      <c r="FI67" s="506"/>
      <c r="FJ67" s="506"/>
      <c r="FK67" s="506"/>
      <c r="FL67" s="506"/>
      <c r="FM67" s="506"/>
      <c r="FN67" s="506"/>
      <c r="FO67" s="506"/>
      <c r="FP67" s="506"/>
      <c r="FQ67" s="506"/>
      <c r="FR67" s="506"/>
      <c r="FS67" s="506"/>
      <c r="FT67" s="506"/>
      <c r="FU67" s="506"/>
      <c r="FV67" s="506"/>
      <c r="FW67" s="506"/>
      <c r="FX67" s="506"/>
      <c r="FY67" s="506"/>
      <c r="FZ67" s="506"/>
      <c r="GA67" s="506"/>
      <c r="GB67" s="506"/>
    </row>
    <row r="68" spans="1:184" s="459" customFormat="1" ht="18" customHeight="1" thickBot="1">
      <c r="A68" s="630" t="s">
        <v>768</v>
      </c>
      <c r="B68" s="631"/>
      <c r="C68" s="632">
        <f aca="true" t="shared" si="1" ref="C68:H68">SUM(C66+C62)</f>
        <v>2030</v>
      </c>
      <c r="D68" s="632">
        <f t="shared" si="1"/>
        <v>56389</v>
      </c>
      <c r="E68" s="632">
        <f t="shared" si="1"/>
        <v>44414</v>
      </c>
      <c r="F68" s="632">
        <f t="shared" si="1"/>
        <v>90439</v>
      </c>
      <c r="G68" s="632">
        <f t="shared" si="1"/>
        <v>168274</v>
      </c>
      <c r="H68" s="632">
        <f t="shared" si="1"/>
        <v>204487</v>
      </c>
      <c r="I68" s="633"/>
      <c r="J68" s="633"/>
      <c r="K68" s="633"/>
      <c r="L68" s="633"/>
      <c r="M68" s="633"/>
      <c r="N68" s="633"/>
      <c r="O68" s="633"/>
      <c r="P68" s="633"/>
      <c r="Q68" s="633"/>
      <c r="R68" s="633"/>
      <c r="S68" s="633"/>
      <c r="T68" s="633"/>
      <c r="U68" s="633"/>
      <c r="V68" s="633"/>
      <c r="W68" s="633"/>
      <c r="X68" s="633"/>
      <c r="Y68" s="633"/>
      <c r="Z68" s="633"/>
      <c r="AA68" s="633"/>
      <c r="AB68" s="633"/>
      <c r="AC68" s="633"/>
      <c r="AD68" s="633"/>
      <c r="AE68" s="633"/>
      <c r="AF68" s="633"/>
      <c r="AG68" s="633"/>
      <c r="AH68" s="633"/>
      <c r="AI68" s="633"/>
      <c r="AJ68" s="633"/>
      <c r="AK68" s="633"/>
      <c r="AL68" s="633"/>
      <c r="AM68" s="633"/>
      <c r="AN68" s="633"/>
      <c r="AO68" s="633"/>
      <c r="AP68" s="633"/>
      <c r="AQ68" s="633"/>
      <c r="AR68" s="633"/>
      <c r="AS68" s="633"/>
      <c r="AT68" s="633"/>
      <c r="AU68" s="633"/>
      <c r="AV68" s="633"/>
      <c r="AW68" s="633"/>
      <c r="AX68" s="633"/>
      <c r="AY68" s="633"/>
      <c r="AZ68" s="633"/>
      <c r="BA68" s="633"/>
      <c r="BB68" s="633"/>
      <c r="BC68" s="633"/>
      <c r="BD68" s="633"/>
      <c r="BE68" s="633"/>
      <c r="BF68" s="633"/>
      <c r="BG68" s="633"/>
      <c r="BH68" s="633"/>
      <c r="BI68" s="633"/>
      <c r="BJ68" s="633"/>
      <c r="BK68" s="633"/>
      <c r="BL68" s="633"/>
      <c r="BM68" s="633"/>
      <c r="BN68" s="633"/>
      <c r="BO68" s="633"/>
      <c r="BP68" s="633"/>
      <c r="BQ68" s="633"/>
      <c r="BR68" s="633"/>
      <c r="BS68" s="633"/>
      <c r="BT68" s="633"/>
      <c r="BU68" s="633"/>
      <c r="BV68" s="633"/>
      <c r="BW68" s="633"/>
      <c r="BX68" s="633"/>
      <c r="BY68" s="633"/>
      <c r="BZ68" s="633"/>
      <c r="CA68" s="633"/>
      <c r="CB68" s="633"/>
      <c r="CC68" s="633"/>
      <c r="CD68" s="633"/>
      <c r="CE68" s="633"/>
      <c r="CF68" s="633"/>
      <c r="CG68" s="633"/>
      <c r="CH68" s="633"/>
      <c r="CI68" s="633"/>
      <c r="CJ68" s="633"/>
      <c r="CK68" s="633"/>
      <c r="CL68" s="633"/>
      <c r="CM68" s="633"/>
      <c r="CN68" s="633"/>
      <c r="CO68" s="633"/>
      <c r="CP68" s="633"/>
      <c r="CQ68" s="633"/>
      <c r="CR68" s="633"/>
      <c r="CS68" s="633"/>
      <c r="CT68" s="633"/>
      <c r="CU68" s="633"/>
      <c r="CV68" s="633"/>
      <c r="CW68" s="633"/>
      <c r="CX68" s="633"/>
      <c r="CY68" s="633"/>
      <c r="CZ68" s="633"/>
      <c r="DA68" s="633"/>
      <c r="DB68" s="633"/>
      <c r="DC68" s="633"/>
      <c r="DD68" s="633"/>
      <c r="DE68" s="633"/>
      <c r="DF68" s="633"/>
      <c r="DG68" s="633"/>
      <c r="DH68" s="633"/>
      <c r="DI68" s="633"/>
      <c r="DJ68" s="633"/>
      <c r="DK68" s="633"/>
      <c r="DL68" s="633"/>
      <c r="DM68" s="633"/>
      <c r="DN68" s="633"/>
      <c r="DO68" s="633"/>
      <c r="DP68" s="633"/>
      <c r="DQ68" s="633"/>
      <c r="DR68" s="633"/>
      <c r="DS68" s="633"/>
      <c r="DT68" s="633"/>
      <c r="DU68" s="633"/>
      <c r="DV68" s="633"/>
      <c r="DW68" s="633"/>
      <c r="DX68" s="633"/>
      <c r="DY68" s="633"/>
      <c r="DZ68" s="633"/>
      <c r="EA68" s="633"/>
      <c r="EB68" s="633"/>
      <c r="EC68" s="633"/>
      <c r="ED68" s="633"/>
      <c r="EE68" s="633"/>
      <c r="EF68" s="633"/>
      <c r="EG68" s="633"/>
      <c r="EH68" s="633"/>
      <c r="EI68" s="633"/>
      <c r="EJ68" s="633"/>
      <c r="EK68" s="633"/>
      <c r="EL68" s="633"/>
      <c r="EM68" s="633"/>
      <c r="EN68" s="633"/>
      <c r="EO68" s="633"/>
      <c r="EP68" s="633"/>
      <c r="EQ68" s="633"/>
      <c r="ER68" s="633"/>
      <c r="ES68" s="633"/>
      <c r="ET68" s="633"/>
      <c r="EU68" s="633"/>
      <c r="EV68" s="633"/>
      <c r="EW68" s="633"/>
      <c r="EX68" s="633"/>
      <c r="EY68" s="633"/>
      <c r="EZ68" s="633"/>
      <c r="FA68" s="633"/>
      <c r="FB68" s="633"/>
      <c r="FC68" s="633"/>
      <c r="FD68" s="633"/>
      <c r="FE68" s="633"/>
      <c r="FF68" s="633"/>
      <c r="FG68" s="633"/>
      <c r="FH68" s="633"/>
      <c r="FI68" s="633"/>
      <c r="FJ68" s="633"/>
      <c r="FK68" s="633"/>
      <c r="FL68" s="633"/>
      <c r="FM68" s="633"/>
      <c r="FN68" s="633"/>
      <c r="FO68" s="633"/>
      <c r="FP68" s="633"/>
      <c r="FQ68" s="633"/>
      <c r="FR68" s="633"/>
      <c r="FS68" s="633"/>
      <c r="FT68" s="633"/>
      <c r="FU68" s="633"/>
      <c r="FV68" s="633"/>
      <c r="FW68" s="633"/>
      <c r="FX68" s="633"/>
      <c r="FY68" s="633"/>
      <c r="FZ68" s="633"/>
      <c r="GA68" s="633"/>
      <c r="GB68" s="633"/>
    </row>
    <row r="69" spans="9:184" ht="12.75">
      <c r="I69" s="506"/>
      <c r="J69" s="506"/>
      <c r="K69" s="506"/>
      <c r="L69" s="506"/>
      <c r="M69" s="506"/>
      <c r="N69" s="506"/>
      <c r="O69" s="506"/>
      <c r="P69" s="506"/>
      <c r="Q69" s="506"/>
      <c r="R69" s="506"/>
      <c r="S69" s="506"/>
      <c r="T69" s="506"/>
      <c r="U69" s="506"/>
      <c r="V69" s="506"/>
      <c r="W69" s="506"/>
      <c r="X69" s="506"/>
      <c r="Y69" s="506"/>
      <c r="Z69" s="506"/>
      <c r="AA69" s="506"/>
      <c r="AB69" s="506"/>
      <c r="AC69" s="506"/>
      <c r="AD69" s="506"/>
      <c r="AE69" s="506"/>
      <c r="AF69" s="506"/>
      <c r="AG69" s="506"/>
      <c r="AH69" s="506"/>
      <c r="AI69" s="506"/>
      <c r="AJ69" s="506"/>
      <c r="AK69" s="506"/>
      <c r="AL69" s="506"/>
      <c r="AM69" s="506"/>
      <c r="AN69" s="506"/>
      <c r="AO69" s="506"/>
      <c r="AP69" s="506"/>
      <c r="AQ69" s="506"/>
      <c r="AR69" s="506"/>
      <c r="AS69" s="506"/>
      <c r="AT69" s="506"/>
      <c r="AU69" s="506"/>
      <c r="AV69" s="506"/>
      <c r="AW69" s="506"/>
      <c r="AX69" s="506"/>
      <c r="AY69" s="506"/>
      <c r="AZ69" s="506"/>
      <c r="BA69" s="506"/>
      <c r="BB69" s="506"/>
      <c r="BC69" s="506"/>
      <c r="BD69" s="506"/>
      <c r="BE69" s="506"/>
      <c r="BF69" s="506"/>
      <c r="BG69" s="506"/>
      <c r="BH69" s="506"/>
      <c r="BI69" s="506"/>
      <c r="BJ69" s="506"/>
      <c r="BK69" s="506"/>
      <c r="BL69" s="506"/>
      <c r="BM69" s="506"/>
      <c r="BN69" s="506"/>
      <c r="BO69" s="506"/>
      <c r="BP69" s="506"/>
      <c r="BQ69" s="506"/>
      <c r="BR69" s="506"/>
      <c r="BS69" s="506"/>
      <c r="BT69" s="506"/>
      <c r="BU69" s="506"/>
      <c r="BV69" s="506"/>
      <c r="BW69" s="506"/>
      <c r="BX69" s="506"/>
      <c r="BY69" s="506"/>
      <c r="BZ69" s="506"/>
      <c r="CA69" s="506"/>
      <c r="CB69" s="506"/>
      <c r="CC69" s="506"/>
      <c r="CD69" s="506"/>
      <c r="CE69" s="506"/>
      <c r="CF69" s="506"/>
      <c r="CG69" s="506"/>
      <c r="CH69" s="506"/>
      <c r="CI69" s="506"/>
      <c r="CJ69" s="506"/>
      <c r="CK69" s="506"/>
      <c r="CL69" s="506"/>
      <c r="CM69" s="506"/>
      <c r="CN69" s="506"/>
      <c r="CO69" s="506"/>
      <c r="CP69" s="506"/>
      <c r="CQ69" s="506"/>
      <c r="CR69" s="506"/>
      <c r="CS69" s="506"/>
      <c r="CT69" s="506"/>
      <c r="CU69" s="506"/>
      <c r="CV69" s="506"/>
      <c r="CW69" s="506"/>
      <c r="CX69" s="506"/>
      <c r="CY69" s="506"/>
      <c r="CZ69" s="506"/>
      <c r="DA69" s="506"/>
      <c r="DB69" s="506"/>
      <c r="DC69" s="506"/>
      <c r="DD69" s="506"/>
      <c r="DE69" s="506"/>
      <c r="DF69" s="506"/>
      <c r="DG69" s="506"/>
      <c r="DH69" s="506"/>
      <c r="DI69" s="506"/>
      <c r="DJ69" s="506"/>
      <c r="DK69" s="506"/>
      <c r="DL69" s="506"/>
      <c r="DM69" s="506"/>
      <c r="DN69" s="506"/>
      <c r="DO69" s="506"/>
      <c r="DP69" s="506"/>
      <c r="DQ69" s="506"/>
      <c r="DR69" s="506"/>
      <c r="DS69" s="506"/>
      <c r="DT69" s="506"/>
      <c r="DU69" s="506"/>
      <c r="DV69" s="506"/>
      <c r="DW69" s="506"/>
      <c r="DX69" s="506"/>
      <c r="DY69" s="506"/>
      <c r="DZ69" s="506"/>
      <c r="EA69" s="506"/>
      <c r="EB69" s="506"/>
      <c r="EC69" s="506"/>
      <c r="ED69" s="506"/>
      <c r="EE69" s="506"/>
      <c r="EF69" s="506"/>
      <c r="EG69" s="506"/>
      <c r="EH69" s="506"/>
      <c r="EI69" s="506"/>
      <c r="EJ69" s="506"/>
      <c r="EK69" s="506"/>
      <c r="EL69" s="506"/>
      <c r="EM69" s="506"/>
      <c r="EN69" s="506"/>
      <c r="EO69" s="506"/>
      <c r="EP69" s="506"/>
      <c r="EQ69" s="506"/>
      <c r="ER69" s="506"/>
      <c r="ES69" s="506"/>
      <c r="ET69" s="506"/>
      <c r="EU69" s="506"/>
      <c r="EV69" s="506"/>
      <c r="EW69" s="506"/>
      <c r="EX69" s="506"/>
      <c r="EY69" s="506"/>
      <c r="EZ69" s="506"/>
      <c r="FA69" s="506"/>
      <c r="FB69" s="506"/>
      <c r="FC69" s="506"/>
      <c r="FD69" s="506"/>
      <c r="FE69" s="506"/>
      <c r="FF69" s="506"/>
      <c r="FG69" s="506"/>
      <c r="FH69" s="506"/>
      <c r="FI69" s="506"/>
      <c r="FJ69" s="506"/>
      <c r="FK69" s="506"/>
      <c r="FL69" s="506"/>
      <c r="FM69" s="506"/>
      <c r="FN69" s="506"/>
      <c r="FO69" s="506"/>
      <c r="FP69" s="506"/>
      <c r="FQ69" s="506"/>
      <c r="FR69" s="506"/>
      <c r="FS69" s="506"/>
      <c r="FT69" s="506"/>
      <c r="FU69" s="506"/>
      <c r="FV69" s="506"/>
      <c r="FW69" s="506"/>
      <c r="FX69" s="506"/>
      <c r="FY69" s="506"/>
      <c r="FZ69" s="506"/>
      <c r="GA69" s="506"/>
      <c r="GB69" s="506"/>
    </row>
    <row r="70" spans="9:184" ht="12.75"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6"/>
      <c r="AL70" s="506"/>
      <c r="AM70" s="506"/>
      <c r="AN70" s="506"/>
      <c r="AO70" s="506"/>
      <c r="AP70" s="506"/>
      <c r="AQ70" s="506"/>
      <c r="AR70" s="506"/>
      <c r="AS70" s="506"/>
      <c r="AT70" s="506"/>
      <c r="AU70" s="506"/>
      <c r="AV70" s="506"/>
      <c r="AW70" s="506"/>
      <c r="AX70" s="506"/>
      <c r="AY70" s="506"/>
      <c r="AZ70" s="506"/>
      <c r="BA70" s="506"/>
      <c r="BB70" s="506"/>
      <c r="BC70" s="506"/>
      <c r="BD70" s="506"/>
      <c r="BE70" s="506"/>
      <c r="BF70" s="506"/>
      <c r="BG70" s="506"/>
      <c r="BH70" s="506"/>
      <c r="BI70" s="506"/>
      <c r="BJ70" s="506"/>
      <c r="BK70" s="506"/>
      <c r="BL70" s="506"/>
      <c r="BM70" s="506"/>
      <c r="BN70" s="506"/>
      <c r="BO70" s="506"/>
      <c r="BP70" s="506"/>
      <c r="BQ70" s="506"/>
      <c r="BR70" s="506"/>
      <c r="BS70" s="506"/>
      <c r="BT70" s="506"/>
      <c r="BU70" s="506"/>
      <c r="BV70" s="506"/>
      <c r="BW70" s="506"/>
      <c r="BX70" s="506"/>
      <c r="BY70" s="506"/>
      <c r="BZ70" s="506"/>
      <c r="CA70" s="506"/>
      <c r="CB70" s="506"/>
      <c r="CC70" s="506"/>
      <c r="CD70" s="506"/>
      <c r="CE70" s="506"/>
      <c r="CF70" s="506"/>
      <c r="CG70" s="506"/>
      <c r="CH70" s="506"/>
      <c r="CI70" s="506"/>
      <c r="CJ70" s="506"/>
      <c r="CK70" s="506"/>
      <c r="CL70" s="506"/>
      <c r="CM70" s="506"/>
      <c r="CN70" s="506"/>
      <c r="CO70" s="506"/>
      <c r="CP70" s="506"/>
      <c r="CQ70" s="506"/>
      <c r="CR70" s="506"/>
      <c r="CS70" s="506"/>
      <c r="CT70" s="506"/>
      <c r="CU70" s="506"/>
      <c r="CV70" s="506"/>
      <c r="CW70" s="506"/>
      <c r="CX70" s="506"/>
      <c r="CY70" s="506"/>
      <c r="CZ70" s="506"/>
      <c r="DA70" s="506"/>
      <c r="DB70" s="506"/>
      <c r="DC70" s="506"/>
      <c r="DD70" s="506"/>
      <c r="DE70" s="506"/>
      <c r="DF70" s="506"/>
      <c r="DG70" s="506"/>
      <c r="DH70" s="506"/>
      <c r="DI70" s="506"/>
      <c r="DJ70" s="506"/>
      <c r="DK70" s="506"/>
      <c r="DL70" s="506"/>
      <c r="DM70" s="506"/>
      <c r="DN70" s="506"/>
      <c r="DO70" s="506"/>
      <c r="DP70" s="506"/>
      <c r="DQ70" s="506"/>
      <c r="DR70" s="506"/>
      <c r="DS70" s="506"/>
      <c r="DT70" s="506"/>
      <c r="DU70" s="506"/>
      <c r="DV70" s="506"/>
      <c r="DW70" s="506"/>
      <c r="DX70" s="506"/>
      <c r="DY70" s="506"/>
      <c r="DZ70" s="506"/>
      <c r="EA70" s="506"/>
      <c r="EB70" s="506"/>
      <c r="EC70" s="506"/>
      <c r="ED70" s="506"/>
      <c r="EE70" s="506"/>
      <c r="EF70" s="506"/>
      <c r="EG70" s="506"/>
      <c r="EH70" s="506"/>
      <c r="EI70" s="506"/>
      <c r="EJ70" s="506"/>
      <c r="EK70" s="506"/>
      <c r="EL70" s="506"/>
      <c r="EM70" s="506"/>
      <c r="EN70" s="506"/>
      <c r="EO70" s="506"/>
      <c r="EP70" s="506"/>
      <c r="EQ70" s="506"/>
      <c r="ER70" s="506"/>
      <c r="ES70" s="506"/>
      <c r="ET70" s="506"/>
      <c r="EU70" s="506"/>
      <c r="EV70" s="506"/>
      <c r="EW70" s="506"/>
      <c r="EX70" s="506"/>
      <c r="EY70" s="506"/>
      <c r="EZ70" s="506"/>
      <c r="FA70" s="506"/>
      <c r="FB70" s="506"/>
      <c r="FC70" s="506"/>
      <c r="FD70" s="506"/>
      <c r="FE70" s="506"/>
      <c r="FF70" s="506"/>
      <c r="FG70" s="506"/>
      <c r="FH70" s="506"/>
      <c r="FI70" s="506"/>
      <c r="FJ70" s="506"/>
      <c r="FK70" s="506"/>
      <c r="FL70" s="506"/>
      <c r="FM70" s="506"/>
      <c r="FN70" s="506"/>
      <c r="FO70" s="506"/>
      <c r="FP70" s="506"/>
      <c r="FQ70" s="506"/>
      <c r="FR70" s="506"/>
      <c r="FS70" s="506"/>
      <c r="FT70" s="506"/>
      <c r="FU70" s="506"/>
      <c r="FV70" s="506"/>
      <c r="FW70" s="506"/>
      <c r="FX70" s="506"/>
      <c r="FY70" s="506"/>
      <c r="FZ70" s="506"/>
      <c r="GA70" s="506"/>
      <c r="GB70" s="506"/>
    </row>
    <row r="71" spans="9:184" ht="12.75"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6"/>
      <c r="AL71" s="506"/>
      <c r="AM71" s="506"/>
      <c r="AN71" s="506"/>
      <c r="AO71" s="506"/>
      <c r="AP71" s="506"/>
      <c r="AQ71" s="506"/>
      <c r="AR71" s="506"/>
      <c r="AS71" s="506"/>
      <c r="AT71" s="506"/>
      <c r="AU71" s="506"/>
      <c r="AV71" s="506"/>
      <c r="AW71" s="506"/>
      <c r="AX71" s="506"/>
      <c r="AY71" s="506"/>
      <c r="AZ71" s="506"/>
      <c r="BA71" s="506"/>
      <c r="BB71" s="506"/>
      <c r="BC71" s="506"/>
      <c r="BD71" s="506"/>
      <c r="BE71" s="506"/>
      <c r="BF71" s="506"/>
      <c r="BG71" s="506"/>
      <c r="BH71" s="506"/>
      <c r="BI71" s="506"/>
      <c r="BJ71" s="506"/>
      <c r="BK71" s="506"/>
      <c r="BL71" s="506"/>
      <c r="BM71" s="506"/>
      <c r="BN71" s="506"/>
      <c r="BO71" s="506"/>
      <c r="BP71" s="506"/>
      <c r="BQ71" s="506"/>
      <c r="BR71" s="506"/>
      <c r="BS71" s="506"/>
      <c r="BT71" s="506"/>
      <c r="BU71" s="506"/>
      <c r="BV71" s="506"/>
      <c r="BW71" s="506"/>
      <c r="BX71" s="506"/>
      <c r="BY71" s="506"/>
      <c r="BZ71" s="506"/>
      <c r="CA71" s="506"/>
      <c r="CB71" s="506"/>
      <c r="CC71" s="506"/>
      <c r="CD71" s="506"/>
      <c r="CE71" s="506"/>
      <c r="CF71" s="506"/>
      <c r="CG71" s="506"/>
      <c r="CH71" s="506"/>
      <c r="CI71" s="506"/>
      <c r="CJ71" s="506"/>
      <c r="CK71" s="506"/>
      <c r="CL71" s="506"/>
      <c r="CM71" s="506"/>
      <c r="CN71" s="506"/>
      <c r="CO71" s="506"/>
      <c r="CP71" s="506"/>
      <c r="CQ71" s="506"/>
      <c r="CR71" s="506"/>
      <c r="CS71" s="506"/>
      <c r="CT71" s="506"/>
      <c r="CU71" s="506"/>
      <c r="CV71" s="506"/>
      <c r="CW71" s="506"/>
      <c r="CX71" s="506"/>
      <c r="CY71" s="506"/>
      <c r="CZ71" s="506"/>
      <c r="DA71" s="506"/>
      <c r="DB71" s="506"/>
      <c r="DC71" s="506"/>
      <c r="DD71" s="506"/>
      <c r="DE71" s="506"/>
      <c r="DF71" s="506"/>
      <c r="DG71" s="506"/>
      <c r="DH71" s="506"/>
      <c r="DI71" s="506"/>
      <c r="DJ71" s="506"/>
      <c r="DK71" s="506"/>
      <c r="DL71" s="506"/>
      <c r="DM71" s="506"/>
      <c r="DN71" s="506"/>
      <c r="DO71" s="506"/>
      <c r="DP71" s="506"/>
      <c r="DQ71" s="506"/>
      <c r="DR71" s="506"/>
      <c r="DS71" s="506"/>
      <c r="DT71" s="506"/>
      <c r="DU71" s="506"/>
      <c r="DV71" s="506"/>
      <c r="DW71" s="506"/>
      <c r="DX71" s="506"/>
      <c r="DY71" s="506"/>
      <c r="DZ71" s="506"/>
      <c r="EA71" s="506"/>
      <c r="EB71" s="506"/>
      <c r="EC71" s="506"/>
      <c r="ED71" s="506"/>
      <c r="EE71" s="506"/>
      <c r="EF71" s="506"/>
      <c r="EG71" s="506"/>
      <c r="EH71" s="506"/>
      <c r="EI71" s="506"/>
      <c r="EJ71" s="506"/>
      <c r="EK71" s="506"/>
      <c r="EL71" s="506"/>
      <c r="EM71" s="506"/>
      <c r="EN71" s="506"/>
      <c r="EO71" s="506"/>
      <c r="EP71" s="506"/>
      <c r="EQ71" s="506"/>
      <c r="ER71" s="506"/>
      <c r="ES71" s="506"/>
      <c r="ET71" s="506"/>
      <c r="EU71" s="506"/>
      <c r="EV71" s="506"/>
      <c r="EW71" s="506"/>
      <c r="EX71" s="506"/>
      <c r="EY71" s="506"/>
      <c r="EZ71" s="506"/>
      <c r="FA71" s="506"/>
      <c r="FB71" s="506"/>
      <c r="FC71" s="506"/>
      <c r="FD71" s="506"/>
      <c r="FE71" s="506"/>
      <c r="FF71" s="506"/>
      <c r="FG71" s="506"/>
      <c r="FH71" s="506"/>
      <c r="FI71" s="506"/>
      <c r="FJ71" s="506"/>
      <c r="FK71" s="506"/>
      <c r="FL71" s="506"/>
      <c r="FM71" s="506"/>
      <c r="FN71" s="506"/>
      <c r="FO71" s="506"/>
      <c r="FP71" s="506"/>
      <c r="FQ71" s="506"/>
      <c r="FR71" s="506"/>
      <c r="FS71" s="506"/>
      <c r="FT71" s="506"/>
      <c r="FU71" s="506"/>
      <c r="FV71" s="506"/>
      <c r="FW71" s="506"/>
      <c r="FX71" s="506"/>
      <c r="FY71" s="506"/>
      <c r="FZ71" s="506"/>
      <c r="GA71" s="506"/>
      <c r="GB71" s="506"/>
    </row>
    <row r="72" spans="9:184" ht="12.75">
      <c r="I72" s="506"/>
      <c r="J72" s="506"/>
      <c r="K72" s="506"/>
      <c r="L72" s="506"/>
      <c r="M72" s="506"/>
      <c r="N72" s="506"/>
      <c r="O72" s="506"/>
      <c r="P72" s="506"/>
      <c r="Q72" s="506"/>
      <c r="R72" s="506"/>
      <c r="S72" s="506"/>
      <c r="T72" s="506"/>
      <c r="U72" s="506"/>
      <c r="V72" s="506"/>
      <c r="W72" s="506"/>
      <c r="X72" s="506"/>
      <c r="Y72" s="506"/>
      <c r="Z72" s="506"/>
      <c r="AA72" s="506"/>
      <c r="AB72" s="506"/>
      <c r="AC72" s="506"/>
      <c r="AD72" s="506"/>
      <c r="AE72" s="506"/>
      <c r="AF72" s="506"/>
      <c r="AG72" s="506"/>
      <c r="AH72" s="506"/>
      <c r="AI72" s="506"/>
      <c r="AJ72" s="506"/>
      <c r="AK72" s="506"/>
      <c r="AL72" s="506"/>
      <c r="AM72" s="506"/>
      <c r="AN72" s="506"/>
      <c r="AO72" s="506"/>
      <c r="AP72" s="506"/>
      <c r="AQ72" s="506"/>
      <c r="AR72" s="506"/>
      <c r="AS72" s="506"/>
      <c r="AT72" s="506"/>
      <c r="AU72" s="506"/>
      <c r="AV72" s="506"/>
      <c r="AW72" s="506"/>
      <c r="AX72" s="506"/>
      <c r="AY72" s="506"/>
      <c r="AZ72" s="506"/>
      <c r="BA72" s="506"/>
      <c r="BB72" s="506"/>
      <c r="BC72" s="506"/>
      <c r="BD72" s="506"/>
      <c r="BE72" s="506"/>
      <c r="BF72" s="506"/>
      <c r="BG72" s="506"/>
      <c r="BH72" s="506"/>
      <c r="BI72" s="506"/>
      <c r="BJ72" s="506"/>
      <c r="BK72" s="506"/>
      <c r="BL72" s="506"/>
      <c r="BM72" s="506"/>
      <c r="BN72" s="506"/>
      <c r="BO72" s="506"/>
      <c r="BP72" s="506"/>
      <c r="BQ72" s="506"/>
      <c r="BR72" s="506"/>
      <c r="BS72" s="506"/>
      <c r="BT72" s="506"/>
      <c r="BU72" s="506"/>
      <c r="BV72" s="506"/>
      <c r="BW72" s="506"/>
      <c r="BX72" s="506"/>
      <c r="BY72" s="506"/>
      <c r="BZ72" s="506"/>
      <c r="CA72" s="506"/>
      <c r="CB72" s="506"/>
      <c r="CC72" s="506"/>
      <c r="CD72" s="506"/>
      <c r="CE72" s="506"/>
      <c r="CF72" s="506"/>
      <c r="CG72" s="506"/>
      <c r="CH72" s="506"/>
      <c r="CI72" s="506"/>
      <c r="CJ72" s="506"/>
      <c r="CK72" s="506"/>
      <c r="CL72" s="506"/>
      <c r="CM72" s="506"/>
      <c r="CN72" s="506"/>
      <c r="CO72" s="506"/>
      <c r="CP72" s="506"/>
      <c r="CQ72" s="506"/>
      <c r="CR72" s="506"/>
      <c r="CS72" s="506"/>
      <c r="CT72" s="506"/>
      <c r="CU72" s="506"/>
      <c r="CV72" s="506"/>
      <c r="CW72" s="506"/>
      <c r="CX72" s="506"/>
      <c r="CY72" s="506"/>
      <c r="CZ72" s="506"/>
      <c r="DA72" s="506"/>
      <c r="DB72" s="506"/>
      <c r="DC72" s="506"/>
      <c r="DD72" s="506"/>
      <c r="DE72" s="506"/>
      <c r="DF72" s="506"/>
      <c r="DG72" s="506"/>
      <c r="DH72" s="506"/>
      <c r="DI72" s="506"/>
      <c r="DJ72" s="506"/>
      <c r="DK72" s="506"/>
      <c r="DL72" s="506"/>
      <c r="DM72" s="506"/>
      <c r="DN72" s="506"/>
      <c r="DO72" s="506"/>
      <c r="DP72" s="506"/>
      <c r="DQ72" s="506"/>
      <c r="DR72" s="506"/>
      <c r="DS72" s="506"/>
      <c r="DT72" s="506"/>
      <c r="DU72" s="506"/>
      <c r="DV72" s="506"/>
      <c r="DW72" s="506"/>
      <c r="DX72" s="506"/>
      <c r="DY72" s="506"/>
      <c r="DZ72" s="506"/>
      <c r="EA72" s="506"/>
      <c r="EB72" s="506"/>
      <c r="EC72" s="506"/>
      <c r="ED72" s="506"/>
      <c r="EE72" s="506"/>
      <c r="EF72" s="506"/>
      <c r="EG72" s="506"/>
      <c r="EH72" s="506"/>
      <c r="EI72" s="506"/>
      <c r="EJ72" s="506"/>
      <c r="EK72" s="506"/>
      <c r="EL72" s="506"/>
      <c r="EM72" s="506"/>
      <c r="EN72" s="506"/>
      <c r="EO72" s="506"/>
      <c r="EP72" s="506"/>
      <c r="EQ72" s="506"/>
      <c r="ER72" s="506"/>
      <c r="ES72" s="506"/>
      <c r="ET72" s="506"/>
      <c r="EU72" s="506"/>
      <c r="EV72" s="506"/>
      <c r="EW72" s="506"/>
      <c r="EX72" s="506"/>
      <c r="EY72" s="506"/>
      <c r="EZ72" s="506"/>
      <c r="FA72" s="506"/>
      <c r="FB72" s="506"/>
      <c r="FC72" s="506"/>
      <c r="FD72" s="506"/>
      <c r="FE72" s="506"/>
      <c r="FF72" s="506"/>
      <c r="FG72" s="506"/>
      <c r="FH72" s="506"/>
      <c r="FI72" s="506"/>
      <c r="FJ72" s="506"/>
      <c r="FK72" s="506"/>
      <c r="FL72" s="506"/>
      <c r="FM72" s="506"/>
      <c r="FN72" s="506"/>
      <c r="FO72" s="506"/>
      <c r="FP72" s="506"/>
      <c r="FQ72" s="506"/>
      <c r="FR72" s="506"/>
      <c r="FS72" s="506"/>
      <c r="FT72" s="506"/>
      <c r="FU72" s="506"/>
      <c r="FV72" s="506"/>
      <c r="FW72" s="506"/>
      <c r="FX72" s="506"/>
      <c r="FY72" s="506"/>
      <c r="FZ72" s="506"/>
      <c r="GA72" s="506"/>
      <c r="GB72" s="506"/>
    </row>
    <row r="73" spans="9:184" ht="12.75">
      <c r="I73" s="506"/>
      <c r="J73" s="506"/>
      <c r="K73" s="506"/>
      <c r="L73" s="506"/>
      <c r="M73" s="506"/>
      <c r="N73" s="506"/>
      <c r="O73" s="506"/>
      <c r="P73" s="506"/>
      <c r="Q73" s="506"/>
      <c r="R73" s="506"/>
      <c r="S73" s="506"/>
      <c r="T73" s="506"/>
      <c r="U73" s="506"/>
      <c r="V73" s="506"/>
      <c r="W73" s="506"/>
      <c r="X73" s="506"/>
      <c r="Y73" s="506"/>
      <c r="Z73" s="506"/>
      <c r="AA73" s="506"/>
      <c r="AB73" s="506"/>
      <c r="AC73" s="506"/>
      <c r="AD73" s="506"/>
      <c r="AE73" s="506"/>
      <c r="AF73" s="506"/>
      <c r="AG73" s="506"/>
      <c r="AH73" s="506"/>
      <c r="AI73" s="506"/>
      <c r="AJ73" s="506"/>
      <c r="AK73" s="506"/>
      <c r="AL73" s="506"/>
      <c r="AM73" s="506"/>
      <c r="AN73" s="506"/>
      <c r="AO73" s="506"/>
      <c r="AP73" s="506"/>
      <c r="AQ73" s="506"/>
      <c r="AR73" s="506"/>
      <c r="AS73" s="506"/>
      <c r="AT73" s="506"/>
      <c r="AU73" s="506"/>
      <c r="AV73" s="506"/>
      <c r="AW73" s="506"/>
      <c r="AX73" s="506"/>
      <c r="AY73" s="506"/>
      <c r="AZ73" s="506"/>
      <c r="BA73" s="506"/>
      <c r="BB73" s="506"/>
      <c r="BC73" s="506"/>
      <c r="BD73" s="506"/>
      <c r="BE73" s="506"/>
      <c r="BF73" s="506"/>
      <c r="BG73" s="506"/>
      <c r="BH73" s="506"/>
      <c r="BI73" s="506"/>
      <c r="BJ73" s="506"/>
      <c r="BK73" s="506"/>
      <c r="BL73" s="506"/>
      <c r="BM73" s="506"/>
      <c r="BN73" s="506"/>
      <c r="BO73" s="506"/>
      <c r="BP73" s="506"/>
      <c r="BQ73" s="506"/>
      <c r="BR73" s="506"/>
      <c r="BS73" s="506"/>
      <c r="BT73" s="506"/>
      <c r="BU73" s="506"/>
      <c r="BV73" s="506"/>
      <c r="BW73" s="506"/>
      <c r="BX73" s="506"/>
      <c r="BY73" s="506"/>
      <c r="BZ73" s="506"/>
      <c r="CA73" s="506"/>
      <c r="CB73" s="506"/>
      <c r="CC73" s="506"/>
      <c r="CD73" s="506"/>
      <c r="CE73" s="506"/>
      <c r="CF73" s="506"/>
      <c r="CG73" s="506"/>
      <c r="CH73" s="506"/>
      <c r="CI73" s="506"/>
      <c r="CJ73" s="506"/>
      <c r="CK73" s="506"/>
      <c r="CL73" s="506"/>
      <c r="CM73" s="506"/>
      <c r="CN73" s="506"/>
      <c r="CO73" s="506"/>
      <c r="CP73" s="506"/>
      <c r="CQ73" s="506"/>
      <c r="CR73" s="506"/>
      <c r="CS73" s="506"/>
      <c r="CT73" s="506"/>
      <c r="CU73" s="506"/>
      <c r="CV73" s="506"/>
      <c r="CW73" s="506"/>
      <c r="CX73" s="506"/>
      <c r="CY73" s="506"/>
      <c r="CZ73" s="506"/>
      <c r="DA73" s="506"/>
      <c r="DB73" s="506"/>
      <c r="DC73" s="506"/>
      <c r="DD73" s="506"/>
      <c r="DE73" s="506"/>
      <c r="DF73" s="506"/>
      <c r="DG73" s="506"/>
      <c r="DH73" s="506"/>
      <c r="DI73" s="506"/>
      <c r="DJ73" s="506"/>
      <c r="DK73" s="506"/>
      <c r="DL73" s="506"/>
      <c r="DM73" s="506"/>
      <c r="DN73" s="506"/>
      <c r="DO73" s="506"/>
      <c r="DP73" s="506"/>
      <c r="DQ73" s="506"/>
      <c r="DR73" s="506"/>
      <c r="DS73" s="506"/>
      <c r="DT73" s="506"/>
      <c r="DU73" s="506"/>
      <c r="DV73" s="506"/>
      <c r="DW73" s="506"/>
      <c r="DX73" s="506"/>
      <c r="DY73" s="506"/>
      <c r="DZ73" s="506"/>
      <c r="EA73" s="506"/>
      <c r="EB73" s="506"/>
      <c r="EC73" s="506"/>
      <c r="ED73" s="506"/>
      <c r="EE73" s="506"/>
      <c r="EF73" s="506"/>
      <c r="EG73" s="506"/>
      <c r="EH73" s="506"/>
      <c r="EI73" s="506"/>
      <c r="EJ73" s="506"/>
      <c r="EK73" s="506"/>
      <c r="EL73" s="506"/>
      <c r="EM73" s="506"/>
      <c r="EN73" s="506"/>
      <c r="EO73" s="506"/>
      <c r="EP73" s="506"/>
      <c r="EQ73" s="506"/>
      <c r="ER73" s="506"/>
      <c r="ES73" s="506"/>
      <c r="ET73" s="506"/>
      <c r="EU73" s="506"/>
      <c r="EV73" s="506"/>
      <c r="EW73" s="506"/>
      <c r="EX73" s="506"/>
      <c r="EY73" s="506"/>
      <c r="EZ73" s="506"/>
      <c r="FA73" s="506"/>
      <c r="FB73" s="506"/>
      <c r="FC73" s="506"/>
      <c r="FD73" s="506"/>
      <c r="FE73" s="506"/>
      <c r="FF73" s="506"/>
      <c r="FG73" s="506"/>
      <c r="FH73" s="506"/>
      <c r="FI73" s="506"/>
      <c r="FJ73" s="506"/>
      <c r="FK73" s="506"/>
      <c r="FL73" s="506"/>
      <c r="FM73" s="506"/>
      <c r="FN73" s="506"/>
      <c r="FO73" s="506"/>
      <c r="FP73" s="506"/>
      <c r="FQ73" s="506"/>
      <c r="FR73" s="506"/>
      <c r="FS73" s="506"/>
      <c r="FT73" s="506"/>
      <c r="FU73" s="506"/>
      <c r="FV73" s="506"/>
      <c r="FW73" s="506"/>
      <c r="FX73" s="506"/>
      <c r="FY73" s="506"/>
      <c r="FZ73" s="506"/>
      <c r="GA73" s="506"/>
      <c r="GB73" s="506"/>
    </row>
    <row r="74" spans="9:184" ht="12.75">
      <c r="I74" s="506"/>
      <c r="J74" s="506"/>
      <c r="K74" s="506"/>
      <c r="L74" s="506"/>
      <c r="M74" s="506"/>
      <c r="N74" s="506"/>
      <c r="O74" s="506"/>
      <c r="P74" s="506"/>
      <c r="Q74" s="506"/>
      <c r="R74" s="506"/>
      <c r="S74" s="506"/>
      <c r="T74" s="506"/>
      <c r="U74" s="506"/>
      <c r="V74" s="506"/>
      <c r="W74" s="506"/>
      <c r="X74" s="506"/>
      <c r="Y74" s="506"/>
      <c r="Z74" s="506"/>
      <c r="AA74" s="506"/>
      <c r="AB74" s="506"/>
      <c r="AC74" s="506"/>
      <c r="AD74" s="506"/>
      <c r="AE74" s="506"/>
      <c r="AF74" s="506"/>
      <c r="AG74" s="506"/>
      <c r="AH74" s="506"/>
      <c r="AI74" s="506"/>
      <c r="AJ74" s="506"/>
      <c r="AK74" s="506"/>
      <c r="AL74" s="506"/>
      <c r="AM74" s="506"/>
      <c r="AN74" s="506"/>
      <c r="AO74" s="506"/>
      <c r="AP74" s="506"/>
      <c r="AQ74" s="506"/>
      <c r="AR74" s="506"/>
      <c r="AS74" s="506"/>
      <c r="AT74" s="506"/>
      <c r="AU74" s="506"/>
      <c r="AV74" s="506"/>
      <c r="AW74" s="506"/>
      <c r="AX74" s="506"/>
      <c r="AY74" s="506"/>
      <c r="AZ74" s="506"/>
      <c r="BA74" s="506"/>
      <c r="BB74" s="506"/>
      <c r="BC74" s="506"/>
      <c r="BD74" s="506"/>
      <c r="BE74" s="506"/>
      <c r="BF74" s="506"/>
      <c r="BG74" s="506"/>
      <c r="BH74" s="506"/>
      <c r="BI74" s="506"/>
      <c r="BJ74" s="506"/>
      <c r="BK74" s="506"/>
      <c r="BL74" s="506"/>
      <c r="BM74" s="506"/>
      <c r="BN74" s="506"/>
      <c r="BO74" s="506"/>
      <c r="BP74" s="506"/>
      <c r="BQ74" s="506"/>
      <c r="BR74" s="506"/>
      <c r="BS74" s="506"/>
      <c r="BT74" s="506"/>
      <c r="BU74" s="506"/>
      <c r="BV74" s="506"/>
      <c r="BW74" s="506"/>
      <c r="BX74" s="506"/>
      <c r="BY74" s="506"/>
      <c r="BZ74" s="506"/>
      <c r="CA74" s="506"/>
      <c r="CB74" s="506"/>
      <c r="CC74" s="506"/>
      <c r="CD74" s="506"/>
      <c r="CE74" s="506"/>
      <c r="CF74" s="506"/>
      <c r="CG74" s="506"/>
      <c r="CH74" s="506"/>
      <c r="CI74" s="506"/>
      <c r="CJ74" s="506"/>
      <c r="CK74" s="506"/>
      <c r="CL74" s="506"/>
      <c r="CM74" s="506"/>
      <c r="CN74" s="506"/>
      <c r="CO74" s="506"/>
      <c r="CP74" s="506"/>
      <c r="CQ74" s="506"/>
      <c r="CR74" s="506"/>
      <c r="CS74" s="506"/>
      <c r="CT74" s="506"/>
      <c r="CU74" s="506"/>
      <c r="CV74" s="506"/>
      <c r="CW74" s="506"/>
      <c r="CX74" s="506"/>
      <c r="CY74" s="506"/>
      <c r="CZ74" s="506"/>
      <c r="DA74" s="506"/>
      <c r="DB74" s="506"/>
      <c r="DC74" s="506"/>
      <c r="DD74" s="506"/>
      <c r="DE74" s="506"/>
      <c r="DF74" s="506"/>
      <c r="DG74" s="506"/>
      <c r="DH74" s="506"/>
      <c r="DI74" s="506"/>
      <c r="DJ74" s="506"/>
      <c r="DK74" s="506"/>
      <c r="DL74" s="506"/>
      <c r="DM74" s="506"/>
      <c r="DN74" s="506"/>
      <c r="DO74" s="506"/>
      <c r="DP74" s="506"/>
      <c r="DQ74" s="506"/>
      <c r="DR74" s="506"/>
      <c r="DS74" s="506"/>
      <c r="DT74" s="506"/>
      <c r="DU74" s="506"/>
      <c r="DV74" s="506"/>
      <c r="DW74" s="506"/>
      <c r="DX74" s="506"/>
      <c r="DY74" s="506"/>
      <c r="DZ74" s="506"/>
      <c r="EA74" s="506"/>
      <c r="EB74" s="506"/>
      <c r="EC74" s="506"/>
      <c r="ED74" s="506"/>
      <c r="EE74" s="506"/>
      <c r="EF74" s="506"/>
      <c r="EG74" s="506"/>
      <c r="EH74" s="506"/>
      <c r="EI74" s="506"/>
      <c r="EJ74" s="506"/>
      <c r="EK74" s="506"/>
      <c r="EL74" s="506"/>
      <c r="EM74" s="506"/>
      <c r="EN74" s="506"/>
      <c r="EO74" s="506"/>
      <c r="EP74" s="506"/>
      <c r="EQ74" s="506"/>
      <c r="ER74" s="506"/>
      <c r="ES74" s="506"/>
      <c r="ET74" s="506"/>
      <c r="EU74" s="506"/>
      <c r="EV74" s="506"/>
      <c r="EW74" s="506"/>
      <c r="EX74" s="506"/>
      <c r="EY74" s="506"/>
      <c r="EZ74" s="506"/>
      <c r="FA74" s="506"/>
      <c r="FB74" s="506"/>
      <c r="FC74" s="506"/>
      <c r="FD74" s="506"/>
      <c r="FE74" s="506"/>
      <c r="FF74" s="506"/>
      <c r="FG74" s="506"/>
      <c r="FH74" s="506"/>
      <c r="FI74" s="506"/>
      <c r="FJ74" s="506"/>
      <c r="FK74" s="506"/>
      <c r="FL74" s="506"/>
      <c r="FM74" s="506"/>
      <c r="FN74" s="506"/>
      <c r="FO74" s="506"/>
      <c r="FP74" s="506"/>
      <c r="FQ74" s="506"/>
      <c r="FR74" s="506"/>
      <c r="FS74" s="506"/>
      <c r="FT74" s="506"/>
      <c r="FU74" s="506"/>
      <c r="FV74" s="506"/>
      <c r="FW74" s="506"/>
      <c r="FX74" s="506"/>
      <c r="FY74" s="506"/>
      <c r="FZ74" s="506"/>
      <c r="GA74" s="506"/>
      <c r="GB74" s="506"/>
    </row>
    <row r="75" spans="9:184" ht="12.75">
      <c r="I75" s="506"/>
      <c r="J75" s="506"/>
      <c r="K75" s="506"/>
      <c r="L75" s="506"/>
      <c r="M75" s="506"/>
      <c r="N75" s="506"/>
      <c r="O75" s="506"/>
      <c r="P75" s="506"/>
      <c r="Q75" s="506"/>
      <c r="R75" s="506"/>
      <c r="S75" s="506"/>
      <c r="T75" s="506"/>
      <c r="U75" s="506"/>
      <c r="V75" s="506"/>
      <c r="W75" s="506"/>
      <c r="X75" s="506"/>
      <c r="Y75" s="506"/>
      <c r="Z75" s="506"/>
      <c r="AA75" s="506"/>
      <c r="AB75" s="506"/>
      <c r="AC75" s="506"/>
      <c r="AD75" s="506"/>
      <c r="AE75" s="506"/>
      <c r="AF75" s="506"/>
      <c r="AG75" s="506"/>
      <c r="AH75" s="506"/>
      <c r="AI75" s="506"/>
      <c r="AJ75" s="506"/>
      <c r="AK75" s="506"/>
      <c r="AL75" s="506"/>
      <c r="AM75" s="506"/>
      <c r="AN75" s="506"/>
      <c r="AO75" s="506"/>
      <c r="AP75" s="506"/>
      <c r="AQ75" s="506"/>
      <c r="AR75" s="506"/>
      <c r="AS75" s="506"/>
      <c r="AT75" s="506"/>
      <c r="AU75" s="506"/>
      <c r="AV75" s="506"/>
      <c r="AW75" s="506"/>
      <c r="AX75" s="506"/>
      <c r="AY75" s="506"/>
      <c r="AZ75" s="506"/>
      <c r="BA75" s="506"/>
      <c r="BB75" s="506"/>
      <c r="BC75" s="506"/>
      <c r="BD75" s="506"/>
      <c r="BE75" s="506"/>
      <c r="BF75" s="506"/>
      <c r="BG75" s="506"/>
      <c r="BH75" s="506"/>
      <c r="BI75" s="506"/>
      <c r="BJ75" s="506"/>
      <c r="BK75" s="506"/>
      <c r="BL75" s="506"/>
      <c r="BM75" s="506"/>
      <c r="BN75" s="506"/>
      <c r="BO75" s="506"/>
      <c r="BP75" s="506"/>
      <c r="BQ75" s="506"/>
      <c r="BR75" s="506"/>
      <c r="BS75" s="506"/>
      <c r="BT75" s="506"/>
      <c r="BU75" s="506"/>
      <c r="BV75" s="506"/>
      <c r="BW75" s="506"/>
      <c r="BX75" s="506"/>
      <c r="BY75" s="506"/>
      <c r="BZ75" s="506"/>
      <c r="CA75" s="506"/>
      <c r="CB75" s="506"/>
      <c r="CC75" s="506"/>
      <c r="CD75" s="506"/>
      <c r="CE75" s="506"/>
      <c r="CF75" s="506"/>
      <c r="CG75" s="506"/>
      <c r="CH75" s="506"/>
      <c r="CI75" s="506"/>
      <c r="CJ75" s="506"/>
      <c r="CK75" s="506"/>
      <c r="CL75" s="506"/>
      <c r="CM75" s="506"/>
      <c r="CN75" s="506"/>
      <c r="CO75" s="506"/>
      <c r="CP75" s="506"/>
      <c r="CQ75" s="506"/>
      <c r="CR75" s="506"/>
      <c r="CS75" s="506"/>
      <c r="CT75" s="506"/>
      <c r="CU75" s="506"/>
      <c r="CV75" s="506"/>
      <c r="CW75" s="506"/>
      <c r="CX75" s="506"/>
      <c r="CY75" s="506"/>
      <c r="CZ75" s="506"/>
      <c r="DA75" s="506"/>
      <c r="DB75" s="506"/>
      <c r="DC75" s="506"/>
      <c r="DD75" s="506"/>
      <c r="DE75" s="506"/>
      <c r="DF75" s="506"/>
      <c r="DG75" s="506"/>
      <c r="DH75" s="506"/>
      <c r="DI75" s="506"/>
      <c r="DJ75" s="506"/>
      <c r="DK75" s="506"/>
      <c r="DL75" s="506"/>
      <c r="DM75" s="506"/>
      <c r="DN75" s="506"/>
      <c r="DO75" s="506"/>
      <c r="DP75" s="506"/>
      <c r="DQ75" s="506"/>
      <c r="DR75" s="506"/>
      <c r="DS75" s="506"/>
      <c r="DT75" s="506"/>
      <c r="DU75" s="506"/>
      <c r="DV75" s="506"/>
      <c r="DW75" s="506"/>
      <c r="DX75" s="506"/>
      <c r="DY75" s="506"/>
      <c r="DZ75" s="506"/>
      <c r="EA75" s="506"/>
      <c r="EB75" s="506"/>
      <c r="EC75" s="506"/>
      <c r="ED75" s="506"/>
      <c r="EE75" s="506"/>
      <c r="EF75" s="506"/>
      <c r="EG75" s="506"/>
      <c r="EH75" s="506"/>
      <c r="EI75" s="506"/>
      <c r="EJ75" s="506"/>
      <c r="EK75" s="506"/>
      <c r="EL75" s="506"/>
      <c r="EM75" s="506"/>
      <c r="EN75" s="506"/>
      <c r="EO75" s="506"/>
      <c r="EP75" s="506"/>
      <c r="EQ75" s="506"/>
      <c r="ER75" s="506"/>
      <c r="ES75" s="506"/>
      <c r="ET75" s="506"/>
      <c r="EU75" s="506"/>
      <c r="EV75" s="506"/>
      <c r="EW75" s="506"/>
      <c r="EX75" s="506"/>
      <c r="EY75" s="506"/>
      <c r="EZ75" s="506"/>
      <c r="FA75" s="506"/>
      <c r="FB75" s="506"/>
      <c r="FC75" s="506"/>
      <c r="FD75" s="506"/>
      <c r="FE75" s="506"/>
      <c r="FF75" s="506"/>
      <c r="FG75" s="506"/>
      <c r="FH75" s="506"/>
      <c r="FI75" s="506"/>
      <c r="FJ75" s="506"/>
      <c r="FK75" s="506"/>
      <c r="FL75" s="506"/>
      <c r="FM75" s="506"/>
      <c r="FN75" s="506"/>
      <c r="FO75" s="506"/>
      <c r="FP75" s="506"/>
      <c r="FQ75" s="506"/>
      <c r="FR75" s="506"/>
      <c r="FS75" s="506"/>
      <c r="FT75" s="506"/>
      <c r="FU75" s="506"/>
      <c r="FV75" s="506"/>
      <c r="FW75" s="506"/>
      <c r="FX75" s="506"/>
      <c r="FY75" s="506"/>
      <c r="FZ75" s="506"/>
      <c r="GA75" s="506"/>
      <c r="GB75" s="506"/>
    </row>
    <row r="76" spans="9:184" ht="12.75">
      <c r="I76" s="506"/>
      <c r="J76" s="506"/>
      <c r="K76" s="506"/>
      <c r="L76" s="506"/>
      <c r="M76" s="506"/>
      <c r="N76" s="506"/>
      <c r="O76" s="506"/>
      <c r="P76" s="506"/>
      <c r="Q76" s="506"/>
      <c r="R76" s="506"/>
      <c r="S76" s="506"/>
      <c r="T76" s="506"/>
      <c r="U76" s="506"/>
      <c r="V76" s="506"/>
      <c r="W76" s="506"/>
      <c r="X76" s="506"/>
      <c r="Y76" s="506"/>
      <c r="Z76" s="506"/>
      <c r="AA76" s="506"/>
      <c r="AB76" s="506"/>
      <c r="AC76" s="506"/>
      <c r="AD76" s="506"/>
      <c r="AE76" s="506"/>
      <c r="AF76" s="506"/>
      <c r="AG76" s="506"/>
      <c r="AH76" s="506"/>
      <c r="AI76" s="506"/>
      <c r="AJ76" s="506"/>
      <c r="AK76" s="506"/>
      <c r="AL76" s="506"/>
      <c r="AM76" s="506"/>
      <c r="AN76" s="506"/>
      <c r="AO76" s="506"/>
      <c r="AP76" s="506"/>
      <c r="AQ76" s="506"/>
      <c r="AR76" s="506"/>
      <c r="AS76" s="506"/>
      <c r="AT76" s="506"/>
      <c r="AU76" s="506"/>
      <c r="AV76" s="506"/>
      <c r="AW76" s="506"/>
      <c r="AX76" s="506"/>
      <c r="AY76" s="506"/>
      <c r="AZ76" s="506"/>
      <c r="BA76" s="506"/>
      <c r="BB76" s="506"/>
      <c r="BC76" s="506"/>
      <c r="BD76" s="506"/>
      <c r="BE76" s="506"/>
      <c r="BF76" s="506"/>
      <c r="BG76" s="506"/>
      <c r="BH76" s="506"/>
      <c r="BI76" s="506"/>
      <c r="BJ76" s="506"/>
      <c r="BK76" s="506"/>
      <c r="BL76" s="506"/>
      <c r="BM76" s="506"/>
      <c r="BN76" s="506"/>
      <c r="BO76" s="506"/>
      <c r="BP76" s="506"/>
      <c r="BQ76" s="506"/>
      <c r="BR76" s="506"/>
      <c r="BS76" s="506"/>
      <c r="BT76" s="506"/>
      <c r="BU76" s="506"/>
      <c r="BV76" s="506"/>
      <c r="BW76" s="506"/>
      <c r="BX76" s="506"/>
      <c r="BY76" s="506"/>
      <c r="BZ76" s="506"/>
      <c r="CA76" s="506"/>
      <c r="CB76" s="506"/>
      <c r="CC76" s="506"/>
      <c r="CD76" s="506"/>
      <c r="CE76" s="506"/>
      <c r="CF76" s="506"/>
      <c r="CG76" s="506"/>
      <c r="CH76" s="506"/>
      <c r="CI76" s="506"/>
      <c r="CJ76" s="506"/>
      <c r="CK76" s="506"/>
      <c r="CL76" s="506"/>
      <c r="CM76" s="506"/>
      <c r="CN76" s="506"/>
      <c r="CO76" s="506"/>
      <c r="CP76" s="506"/>
      <c r="CQ76" s="506"/>
      <c r="CR76" s="506"/>
      <c r="CS76" s="506"/>
      <c r="CT76" s="506"/>
      <c r="CU76" s="506"/>
      <c r="CV76" s="506"/>
      <c r="CW76" s="506"/>
      <c r="CX76" s="506"/>
      <c r="CY76" s="506"/>
      <c r="CZ76" s="506"/>
      <c r="DA76" s="506"/>
      <c r="DB76" s="506"/>
      <c r="DC76" s="506"/>
      <c r="DD76" s="506"/>
      <c r="DE76" s="506"/>
      <c r="DF76" s="506"/>
      <c r="DG76" s="506"/>
      <c r="DH76" s="506"/>
      <c r="DI76" s="506"/>
      <c r="DJ76" s="506"/>
      <c r="DK76" s="506"/>
      <c r="DL76" s="506"/>
      <c r="DM76" s="506"/>
      <c r="DN76" s="506"/>
      <c r="DO76" s="506"/>
      <c r="DP76" s="506"/>
      <c r="DQ76" s="506"/>
      <c r="DR76" s="506"/>
      <c r="DS76" s="506"/>
      <c r="DT76" s="506"/>
      <c r="DU76" s="506"/>
      <c r="DV76" s="506"/>
      <c r="DW76" s="506"/>
      <c r="DX76" s="506"/>
      <c r="DY76" s="506"/>
      <c r="DZ76" s="506"/>
      <c r="EA76" s="506"/>
      <c r="EB76" s="506"/>
      <c r="EC76" s="506"/>
      <c r="ED76" s="506"/>
      <c r="EE76" s="506"/>
      <c r="EF76" s="506"/>
      <c r="EG76" s="506"/>
      <c r="EH76" s="506"/>
      <c r="EI76" s="506"/>
      <c r="EJ76" s="506"/>
      <c r="EK76" s="506"/>
      <c r="EL76" s="506"/>
      <c r="EM76" s="506"/>
      <c r="EN76" s="506"/>
      <c r="EO76" s="506"/>
      <c r="EP76" s="506"/>
      <c r="EQ76" s="506"/>
      <c r="ER76" s="506"/>
      <c r="ES76" s="506"/>
      <c r="ET76" s="506"/>
      <c r="EU76" s="506"/>
      <c r="EV76" s="506"/>
      <c r="EW76" s="506"/>
      <c r="EX76" s="506"/>
      <c r="EY76" s="506"/>
      <c r="EZ76" s="506"/>
      <c r="FA76" s="506"/>
      <c r="FB76" s="506"/>
      <c r="FC76" s="506"/>
      <c r="FD76" s="506"/>
      <c r="FE76" s="506"/>
      <c r="FF76" s="506"/>
      <c r="FG76" s="506"/>
      <c r="FH76" s="506"/>
      <c r="FI76" s="506"/>
      <c r="FJ76" s="506"/>
      <c r="FK76" s="506"/>
      <c r="FL76" s="506"/>
      <c r="FM76" s="506"/>
      <c r="FN76" s="506"/>
      <c r="FO76" s="506"/>
      <c r="FP76" s="506"/>
      <c r="FQ76" s="506"/>
      <c r="FR76" s="506"/>
      <c r="FS76" s="506"/>
      <c r="FT76" s="506"/>
      <c r="FU76" s="506"/>
      <c r="FV76" s="506"/>
      <c r="FW76" s="506"/>
      <c r="FX76" s="506"/>
      <c r="FY76" s="506"/>
      <c r="FZ76" s="506"/>
      <c r="GA76" s="506"/>
      <c r="GB76" s="506"/>
    </row>
    <row r="77" spans="9:184" ht="12.75">
      <c r="I77" s="506"/>
      <c r="J77" s="506"/>
      <c r="K77" s="506"/>
      <c r="L77" s="506"/>
      <c r="M77" s="506"/>
      <c r="N77" s="506"/>
      <c r="O77" s="506"/>
      <c r="P77" s="506"/>
      <c r="Q77" s="506"/>
      <c r="R77" s="506"/>
      <c r="S77" s="506"/>
      <c r="T77" s="506"/>
      <c r="U77" s="506"/>
      <c r="V77" s="506"/>
      <c r="W77" s="506"/>
      <c r="X77" s="506"/>
      <c r="Y77" s="506"/>
      <c r="Z77" s="506"/>
      <c r="AA77" s="506"/>
      <c r="AB77" s="506"/>
      <c r="AC77" s="506"/>
      <c r="AD77" s="506"/>
      <c r="AE77" s="506"/>
      <c r="AF77" s="506"/>
      <c r="AG77" s="506"/>
      <c r="AH77" s="506"/>
      <c r="AI77" s="506"/>
      <c r="AJ77" s="506"/>
      <c r="AK77" s="506"/>
      <c r="AL77" s="506"/>
      <c r="AM77" s="506"/>
      <c r="AN77" s="506"/>
      <c r="AO77" s="506"/>
      <c r="AP77" s="506"/>
      <c r="AQ77" s="506"/>
      <c r="AR77" s="506"/>
      <c r="AS77" s="506"/>
      <c r="AT77" s="506"/>
      <c r="AU77" s="506"/>
      <c r="AV77" s="506"/>
      <c r="AW77" s="506"/>
      <c r="AX77" s="506"/>
      <c r="AY77" s="506"/>
      <c r="AZ77" s="506"/>
      <c r="BA77" s="506"/>
      <c r="BB77" s="506"/>
      <c r="BC77" s="506"/>
      <c r="BD77" s="506"/>
      <c r="BE77" s="506"/>
      <c r="BF77" s="506"/>
      <c r="BG77" s="506"/>
      <c r="BH77" s="506"/>
      <c r="BI77" s="506"/>
      <c r="BJ77" s="506"/>
      <c r="BK77" s="506"/>
      <c r="BL77" s="506"/>
      <c r="BM77" s="506"/>
      <c r="BN77" s="506"/>
      <c r="BO77" s="506"/>
      <c r="BP77" s="506"/>
      <c r="BQ77" s="506"/>
      <c r="BR77" s="506"/>
      <c r="BS77" s="506"/>
      <c r="BT77" s="506"/>
      <c r="BU77" s="506"/>
      <c r="BV77" s="506"/>
      <c r="BW77" s="506"/>
      <c r="BX77" s="506"/>
      <c r="BY77" s="506"/>
      <c r="BZ77" s="506"/>
      <c r="CA77" s="506"/>
      <c r="CB77" s="506"/>
      <c r="CC77" s="506"/>
      <c r="CD77" s="506"/>
      <c r="CE77" s="506"/>
      <c r="CF77" s="506"/>
      <c r="CG77" s="506"/>
      <c r="CH77" s="506"/>
      <c r="CI77" s="506"/>
      <c r="CJ77" s="506"/>
      <c r="CK77" s="506"/>
      <c r="CL77" s="506"/>
      <c r="CM77" s="506"/>
      <c r="CN77" s="506"/>
      <c r="CO77" s="506"/>
      <c r="CP77" s="506"/>
      <c r="CQ77" s="506"/>
      <c r="CR77" s="506"/>
      <c r="CS77" s="506"/>
      <c r="CT77" s="506"/>
      <c r="CU77" s="506"/>
      <c r="CV77" s="506"/>
      <c r="CW77" s="506"/>
      <c r="CX77" s="506"/>
      <c r="CY77" s="506"/>
      <c r="CZ77" s="506"/>
      <c r="DA77" s="506"/>
      <c r="DB77" s="506"/>
      <c r="DC77" s="506"/>
      <c r="DD77" s="506"/>
      <c r="DE77" s="506"/>
      <c r="DF77" s="506"/>
      <c r="DG77" s="506"/>
      <c r="DH77" s="506"/>
      <c r="DI77" s="506"/>
      <c r="DJ77" s="506"/>
      <c r="DK77" s="506"/>
      <c r="DL77" s="506"/>
      <c r="DM77" s="506"/>
      <c r="DN77" s="506"/>
      <c r="DO77" s="506"/>
      <c r="DP77" s="506"/>
      <c r="DQ77" s="506"/>
      <c r="DR77" s="506"/>
      <c r="DS77" s="506"/>
      <c r="DT77" s="506"/>
      <c r="DU77" s="506"/>
      <c r="DV77" s="506"/>
      <c r="DW77" s="506"/>
      <c r="DX77" s="506"/>
      <c r="DY77" s="506"/>
      <c r="DZ77" s="506"/>
      <c r="EA77" s="506"/>
      <c r="EB77" s="506"/>
      <c r="EC77" s="506"/>
      <c r="ED77" s="506"/>
      <c r="EE77" s="506"/>
      <c r="EF77" s="506"/>
      <c r="EG77" s="506"/>
      <c r="EH77" s="506"/>
      <c r="EI77" s="506"/>
      <c r="EJ77" s="506"/>
      <c r="EK77" s="506"/>
      <c r="EL77" s="506"/>
      <c r="EM77" s="506"/>
      <c r="EN77" s="506"/>
      <c r="EO77" s="506"/>
      <c r="EP77" s="506"/>
      <c r="EQ77" s="506"/>
      <c r="ER77" s="506"/>
      <c r="ES77" s="506"/>
      <c r="ET77" s="506"/>
      <c r="EU77" s="506"/>
      <c r="EV77" s="506"/>
      <c r="EW77" s="506"/>
      <c r="EX77" s="506"/>
      <c r="EY77" s="506"/>
      <c r="EZ77" s="506"/>
      <c r="FA77" s="506"/>
      <c r="FB77" s="506"/>
      <c r="FC77" s="506"/>
      <c r="FD77" s="506"/>
      <c r="FE77" s="506"/>
      <c r="FF77" s="506"/>
      <c r="FG77" s="506"/>
      <c r="FH77" s="506"/>
      <c r="FI77" s="506"/>
      <c r="FJ77" s="506"/>
      <c r="FK77" s="506"/>
      <c r="FL77" s="506"/>
      <c r="FM77" s="506"/>
      <c r="FN77" s="506"/>
      <c r="FO77" s="506"/>
      <c r="FP77" s="506"/>
      <c r="FQ77" s="506"/>
      <c r="FR77" s="506"/>
      <c r="FS77" s="506"/>
      <c r="FT77" s="506"/>
      <c r="FU77" s="506"/>
      <c r="FV77" s="506"/>
      <c r="FW77" s="506"/>
      <c r="FX77" s="506"/>
      <c r="FY77" s="506"/>
      <c r="FZ77" s="506"/>
      <c r="GA77" s="506"/>
      <c r="GB77" s="506"/>
    </row>
    <row r="78" spans="9:184" ht="12.75">
      <c r="I78" s="506"/>
      <c r="J78" s="506"/>
      <c r="K78" s="506"/>
      <c r="L78" s="506"/>
      <c r="M78" s="506"/>
      <c r="N78" s="506"/>
      <c r="O78" s="506"/>
      <c r="P78" s="506"/>
      <c r="Q78" s="506"/>
      <c r="R78" s="506"/>
      <c r="S78" s="506"/>
      <c r="T78" s="506"/>
      <c r="U78" s="506"/>
      <c r="V78" s="506"/>
      <c r="W78" s="506"/>
      <c r="X78" s="506"/>
      <c r="Y78" s="506"/>
      <c r="Z78" s="506"/>
      <c r="AA78" s="506"/>
      <c r="AB78" s="506"/>
      <c r="AC78" s="506"/>
      <c r="AD78" s="506"/>
      <c r="AE78" s="506"/>
      <c r="AF78" s="506"/>
      <c r="AG78" s="506"/>
      <c r="AH78" s="506"/>
      <c r="AI78" s="506"/>
      <c r="AJ78" s="506"/>
      <c r="AK78" s="506"/>
      <c r="AL78" s="506"/>
      <c r="AM78" s="506"/>
      <c r="AN78" s="506"/>
      <c r="AO78" s="506"/>
      <c r="AP78" s="506"/>
      <c r="AQ78" s="506"/>
      <c r="AR78" s="506"/>
      <c r="AS78" s="506"/>
      <c r="AT78" s="506"/>
      <c r="AU78" s="506"/>
      <c r="AV78" s="506"/>
      <c r="AW78" s="506"/>
      <c r="AX78" s="506"/>
      <c r="AY78" s="506"/>
      <c r="AZ78" s="506"/>
      <c r="BA78" s="506"/>
      <c r="BB78" s="506"/>
      <c r="BC78" s="506"/>
      <c r="BD78" s="506"/>
      <c r="BE78" s="506"/>
      <c r="BF78" s="506"/>
      <c r="BG78" s="506"/>
      <c r="BH78" s="506"/>
      <c r="BI78" s="506"/>
      <c r="BJ78" s="506"/>
      <c r="BK78" s="506"/>
      <c r="BL78" s="506"/>
      <c r="BM78" s="506"/>
      <c r="BN78" s="506"/>
      <c r="BO78" s="506"/>
      <c r="BP78" s="506"/>
      <c r="BQ78" s="506"/>
      <c r="BR78" s="506"/>
      <c r="BS78" s="506"/>
      <c r="BT78" s="506"/>
      <c r="BU78" s="506"/>
      <c r="BV78" s="506"/>
      <c r="BW78" s="506"/>
      <c r="BX78" s="506"/>
      <c r="BY78" s="506"/>
      <c r="BZ78" s="506"/>
      <c r="CA78" s="506"/>
      <c r="CB78" s="506"/>
      <c r="CC78" s="506"/>
      <c r="CD78" s="506"/>
      <c r="CE78" s="506"/>
      <c r="CF78" s="506"/>
      <c r="CG78" s="506"/>
      <c r="CH78" s="506"/>
      <c r="CI78" s="506"/>
      <c r="CJ78" s="506"/>
      <c r="CK78" s="506"/>
      <c r="CL78" s="506"/>
      <c r="CM78" s="506"/>
      <c r="CN78" s="506"/>
      <c r="CO78" s="506"/>
      <c r="CP78" s="506"/>
      <c r="CQ78" s="506"/>
      <c r="CR78" s="506"/>
      <c r="CS78" s="506"/>
      <c r="CT78" s="506"/>
      <c r="CU78" s="506"/>
      <c r="CV78" s="506"/>
      <c r="CW78" s="506"/>
      <c r="CX78" s="506"/>
      <c r="CY78" s="506"/>
      <c r="CZ78" s="506"/>
      <c r="DA78" s="506"/>
      <c r="DB78" s="506"/>
      <c r="DC78" s="506"/>
      <c r="DD78" s="506"/>
      <c r="DE78" s="506"/>
      <c r="DF78" s="506"/>
      <c r="DG78" s="506"/>
      <c r="DH78" s="506"/>
      <c r="DI78" s="506"/>
      <c r="DJ78" s="506"/>
      <c r="DK78" s="506"/>
      <c r="DL78" s="506"/>
      <c r="DM78" s="506"/>
      <c r="DN78" s="506"/>
      <c r="DO78" s="506"/>
      <c r="DP78" s="506"/>
      <c r="DQ78" s="506"/>
      <c r="DR78" s="506"/>
      <c r="DS78" s="506"/>
      <c r="DT78" s="506"/>
      <c r="DU78" s="506"/>
      <c r="DV78" s="506"/>
      <c r="DW78" s="506"/>
      <c r="DX78" s="506"/>
      <c r="DY78" s="506"/>
      <c r="DZ78" s="506"/>
      <c r="EA78" s="506"/>
      <c r="EB78" s="506"/>
      <c r="EC78" s="506"/>
      <c r="ED78" s="506"/>
      <c r="EE78" s="506"/>
      <c r="EF78" s="506"/>
      <c r="EG78" s="506"/>
      <c r="EH78" s="506"/>
      <c r="EI78" s="506"/>
      <c r="EJ78" s="506"/>
      <c r="EK78" s="506"/>
      <c r="EL78" s="506"/>
      <c r="EM78" s="506"/>
      <c r="EN78" s="506"/>
      <c r="EO78" s="506"/>
      <c r="EP78" s="506"/>
      <c r="EQ78" s="506"/>
      <c r="ER78" s="506"/>
      <c r="ES78" s="506"/>
      <c r="ET78" s="506"/>
      <c r="EU78" s="506"/>
      <c r="EV78" s="506"/>
      <c r="EW78" s="506"/>
      <c r="EX78" s="506"/>
      <c r="EY78" s="506"/>
      <c r="EZ78" s="506"/>
      <c r="FA78" s="506"/>
      <c r="FB78" s="506"/>
      <c r="FC78" s="506"/>
      <c r="FD78" s="506"/>
      <c r="FE78" s="506"/>
      <c r="FF78" s="506"/>
      <c r="FG78" s="506"/>
      <c r="FH78" s="506"/>
      <c r="FI78" s="506"/>
      <c r="FJ78" s="506"/>
      <c r="FK78" s="506"/>
      <c r="FL78" s="506"/>
      <c r="FM78" s="506"/>
      <c r="FN78" s="506"/>
      <c r="FO78" s="506"/>
      <c r="FP78" s="506"/>
      <c r="FQ78" s="506"/>
      <c r="FR78" s="506"/>
      <c r="FS78" s="506"/>
      <c r="FT78" s="506"/>
      <c r="FU78" s="506"/>
      <c r="FV78" s="506"/>
      <c r="FW78" s="506"/>
      <c r="FX78" s="506"/>
      <c r="FY78" s="506"/>
      <c r="FZ78" s="506"/>
      <c r="GA78" s="506"/>
      <c r="GB78" s="506"/>
    </row>
    <row r="79" spans="9:184" ht="12.75">
      <c r="I79" s="506"/>
      <c r="J79" s="506"/>
      <c r="K79" s="506"/>
      <c r="L79" s="506"/>
      <c r="M79" s="506"/>
      <c r="N79" s="506"/>
      <c r="O79" s="506"/>
      <c r="P79" s="506"/>
      <c r="Q79" s="506"/>
      <c r="R79" s="506"/>
      <c r="S79" s="506"/>
      <c r="T79" s="506"/>
      <c r="U79" s="506"/>
      <c r="V79" s="506"/>
      <c r="W79" s="506"/>
      <c r="X79" s="506"/>
      <c r="Y79" s="506"/>
      <c r="Z79" s="506"/>
      <c r="AA79" s="506"/>
      <c r="AB79" s="506"/>
      <c r="AC79" s="506"/>
      <c r="AD79" s="506"/>
      <c r="AE79" s="506"/>
      <c r="AF79" s="506"/>
      <c r="AG79" s="506"/>
      <c r="AH79" s="506"/>
      <c r="AI79" s="506"/>
      <c r="AJ79" s="506"/>
      <c r="AK79" s="506"/>
      <c r="AL79" s="506"/>
      <c r="AM79" s="506"/>
      <c r="AN79" s="506"/>
      <c r="AO79" s="506"/>
      <c r="AP79" s="506"/>
      <c r="AQ79" s="506"/>
      <c r="AR79" s="506"/>
      <c r="AS79" s="506"/>
      <c r="AT79" s="506"/>
      <c r="AU79" s="506"/>
      <c r="AV79" s="506"/>
      <c r="AW79" s="506"/>
      <c r="AX79" s="506"/>
      <c r="AY79" s="506"/>
      <c r="AZ79" s="506"/>
      <c r="BA79" s="506"/>
      <c r="BB79" s="506"/>
      <c r="BC79" s="506"/>
      <c r="BD79" s="506"/>
      <c r="BE79" s="506"/>
      <c r="BF79" s="506"/>
      <c r="BG79" s="506"/>
      <c r="BH79" s="506"/>
      <c r="BI79" s="506"/>
      <c r="BJ79" s="506"/>
      <c r="BK79" s="506"/>
      <c r="BL79" s="506"/>
      <c r="BM79" s="506"/>
      <c r="BN79" s="506"/>
      <c r="BO79" s="506"/>
      <c r="BP79" s="506"/>
      <c r="BQ79" s="506"/>
      <c r="BR79" s="506"/>
      <c r="BS79" s="506"/>
      <c r="BT79" s="506"/>
      <c r="BU79" s="506"/>
      <c r="BV79" s="506"/>
      <c r="BW79" s="506"/>
      <c r="BX79" s="506"/>
      <c r="BY79" s="506"/>
      <c r="BZ79" s="506"/>
      <c r="CA79" s="506"/>
      <c r="CB79" s="506"/>
      <c r="CC79" s="506"/>
      <c r="CD79" s="506"/>
      <c r="CE79" s="506"/>
      <c r="CF79" s="506"/>
      <c r="CG79" s="506"/>
      <c r="CH79" s="506"/>
      <c r="CI79" s="506"/>
      <c r="CJ79" s="506"/>
      <c r="CK79" s="506"/>
      <c r="CL79" s="506"/>
      <c r="CM79" s="506"/>
      <c r="CN79" s="506"/>
      <c r="CO79" s="506"/>
      <c r="CP79" s="506"/>
      <c r="CQ79" s="506"/>
      <c r="CR79" s="506"/>
      <c r="CS79" s="506"/>
      <c r="CT79" s="506"/>
      <c r="CU79" s="506"/>
      <c r="CV79" s="506"/>
      <c r="CW79" s="506"/>
      <c r="CX79" s="506"/>
      <c r="CY79" s="506"/>
      <c r="CZ79" s="506"/>
      <c r="DA79" s="506"/>
      <c r="DB79" s="506"/>
      <c r="DC79" s="506"/>
      <c r="DD79" s="506"/>
      <c r="DE79" s="506"/>
      <c r="DF79" s="506"/>
      <c r="DG79" s="506"/>
      <c r="DH79" s="506"/>
      <c r="DI79" s="506"/>
      <c r="DJ79" s="506"/>
      <c r="DK79" s="506"/>
      <c r="DL79" s="506"/>
      <c r="DM79" s="506"/>
      <c r="DN79" s="506"/>
      <c r="DO79" s="506"/>
      <c r="DP79" s="506"/>
      <c r="DQ79" s="506"/>
      <c r="DR79" s="506"/>
      <c r="DS79" s="506"/>
      <c r="DT79" s="506"/>
      <c r="DU79" s="506"/>
      <c r="DV79" s="506"/>
      <c r="DW79" s="506"/>
      <c r="DX79" s="506"/>
      <c r="DY79" s="506"/>
      <c r="DZ79" s="506"/>
      <c r="EA79" s="506"/>
      <c r="EB79" s="506"/>
      <c r="EC79" s="506"/>
      <c r="ED79" s="506"/>
      <c r="EE79" s="506"/>
      <c r="EF79" s="506"/>
      <c r="EG79" s="506"/>
      <c r="EH79" s="506"/>
      <c r="EI79" s="506"/>
      <c r="EJ79" s="506"/>
      <c r="EK79" s="506"/>
      <c r="EL79" s="506"/>
      <c r="EM79" s="506"/>
      <c r="EN79" s="506"/>
      <c r="EO79" s="506"/>
      <c r="EP79" s="506"/>
      <c r="EQ79" s="506"/>
      <c r="ER79" s="506"/>
      <c r="ES79" s="506"/>
      <c r="ET79" s="506"/>
      <c r="EU79" s="506"/>
      <c r="EV79" s="506"/>
      <c r="EW79" s="506"/>
      <c r="EX79" s="506"/>
      <c r="EY79" s="506"/>
      <c r="EZ79" s="506"/>
      <c r="FA79" s="506"/>
      <c r="FB79" s="506"/>
      <c r="FC79" s="506"/>
      <c r="FD79" s="506"/>
      <c r="FE79" s="506"/>
      <c r="FF79" s="506"/>
      <c r="FG79" s="506"/>
      <c r="FH79" s="506"/>
      <c r="FI79" s="506"/>
      <c r="FJ79" s="506"/>
      <c r="FK79" s="506"/>
      <c r="FL79" s="506"/>
      <c r="FM79" s="506"/>
      <c r="FN79" s="506"/>
      <c r="FO79" s="506"/>
      <c r="FP79" s="506"/>
      <c r="FQ79" s="506"/>
      <c r="FR79" s="506"/>
      <c r="FS79" s="506"/>
      <c r="FT79" s="506"/>
      <c r="FU79" s="506"/>
      <c r="FV79" s="506"/>
      <c r="FW79" s="506"/>
      <c r="FX79" s="506"/>
      <c r="FY79" s="506"/>
      <c r="FZ79" s="506"/>
      <c r="GA79" s="506"/>
      <c r="GB79" s="506"/>
    </row>
    <row r="80" spans="9:184" ht="12.75">
      <c r="I80" s="506"/>
      <c r="J80" s="506"/>
      <c r="K80" s="506"/>
      <c r="L80" s="506"/>
      <c r="M80" s="506"/>
      <c r="N80" s="506"/>
      <c r="O80" s="506"/>
      <c r="P80" s="506"/>
      <c r="Q80" s="506"/>
      <c r="R80" s="506"/>
      <c r="S80" s="506"/>
      <c r="T80" s="506"/>
      <c r="U80" s="506"/>
      <c r="V80" s="506"/>
      <c r="W80" s="506"/>
      <c r="X80" s="506"/>
      <c r="Y80" s="506"/>
      <c r="Z80" s="506"/>
      <c r="AA80" s="506"/>
      <c r="AB80" s="506"/>
      <c r="AC80" s="506"/>
      <c r="AD80" s="506"/>
      <c r="AE80" s="506"/>
      <c r="AF80" s="506"/>
      <c r="AG80" s="506"/>
      <c r="AH80" s="506"/>
      <c r="AI80" s="506"/>
      <c r="AJ80" s="506"/>
      <c r="AK80" s="506"/>
      <c r="AL80" s="506"/>
      <c r="AM80" s="506"/>
      <c r="AN80" s="506"/>
      <c r="AO80" s="506"/>
      <c r="AP80" s="506"/>
      <c r="AQ80" s="506"/>
      <c r="AR80" s="506"/>
      <c r="AS80" s="506"/>
      <c r="AT80" s="506"/>
      <c r="AU80" s="506"/>
      <c r="AV80" s="506"/>
      <c r="AW80" s="506"/>
      <c r="AX80" s="506"/>
      <c r="AY80" s="506"/>
      <c r="AZ80" s="506"/>
      <c r="BA80" s="506"/>
      <c r="BB80" s="506"/>
      <c r="BC80" s="506"/>
      <c r="BD80" s="506"/>
      <c r="BE80" s="506"/>
      <c r="BF80" s="506"/>
      <c r="BG80" s="506"/>
      <c r="BH80" s="506"/>
      <c r="BI80" s="506"/>
      <c r="BJ80" s="506"/>
      <c r="BK80" s="506"/>
      <c r="BL80" s="506"/>
      <c r="BM80" s="506"/>
      <c r="BN80" s="506"/>
      <c r="BO80" s="506"/>
      <c r="BP80" s="506"/>
      <c r="BQ80" s="506"/>
      <c r="BR80" s="506"/>
      <c r="BS80" s="506"/>
      <c r="BT80" s="506"/>
      <c r="BU80" s="506"/>
      <c r="BV80" s="506"/>
      <c r="BW80" s="506"/>
      <c r="BX80" s="506"/>
      <c r="BY80" s="506"/>
      <c r="BZ80" s="506"/>
      <c r="CA80" s="506"/>
      <c r="CB80" s="506"/>
      <c r="CC80" s="506"/>
      <c r="CD80" s="506"/>
      <c r="CE80" s="506"/>
      <c r="CF80" s="506"/>
      <c r="CG80" s="506"/>
      <c r="CH80" s="506"/>
      <c r="CI80" s="506"/>
      <c r="CJ80" s="506"/>
      <c r="CK80" s="506"/>
      <c r="CL80" s="506"/>
      <c r="CM80" s="506"/>
      <c r="CN80" s="506"/>
      <c r="CO80" s="506"/>
      <c r="CP80" s="506"/>
      <c r="CQ80" s="506"/>
      <c r="CR80" s="506"/>
      <c r="CS80" s="506"/>
      <c r="CT80" s="506"/>
      <c r="CU80" s="506"/>
      <c r="CV80" s="506"/>
      <c r="CW80" s="506"/>
      <c r="CX80" s="506"/>
      <c r="CY80" s="506"/>
      <c r="CZ80" s="506"/>
      <c r="DA80" s="506"/>
      <c r="DB80" s="506"/>
      <c r="DC80" s="506"/>
      <c r="DD80" s="506"/>
      <c r="DE80" s="506"/>
      <c r="DF80" s="506"/>
      <c r="DG80" s="506"/>
      <c r="DH80" s="506"/>
      <c r="DI80" s="506"/>
      <c r="DJ80" s="506"/>
      <c r="DK80" s="506"/>
      <c r="DL80" s="506"/>
      <c r="DM80" s="506"/>
      <c r="DN80" s="506"/>
      <c r="DO80" s="506"/>
      <c r="DP80" s="506"/>
      <c r="DQ80" s="506"/>
      <c r="DR80" s="506"/>
      <c r="DS80" s="506"/>
      <c r="DT80" s="506"/>
      <c r="DU80" s="506"/>
      <c r="DV80" s="506"/>
      <c r="DW80" s="506"/>
      <c r="DX80" s="506"/>
      <c r="DY80" s="506"/>
      <c r="DZ80" s="506"/>
      <c r="EA80" s="506"/>
      <c r="EB80" s="506"/>
      <c r="EC80" s="506"/>
      <c r="ED80" s="506"/>
      <c r="EE80" s="506"/>
      <c r="EF80" s="506"/>
      <c r="EG80" s="506"/>
      <c r="EH80" s="506"/>
      <c r="EI80" s="506"/>
      <c r="EJ80" s="506"/>
      <c r="EK80" s="506"/>
      <c r="EL80" s="506"/>
      <c r="EM80" s="506"/>
      <c r="EN80" s="506"/>
      <c r="EO80" s="506"/>
      <c r="EP80" s="506"/>
      <c r="EQ80" s="506"/>
      <c r="ER80" s="506"/>
      <c r="ES80" s="506"/>
      <c r="ET80" s="506"/>
      <c r="EU80" s="506"/>
      <c r="EV80" s="506"/>
      <c r="EW80" s="506"/>
      <c r="EX80" s="506"/>
      <c r="EY80" s="506"/>
      <c r="EZ80" s="506"/>
      <c r="FA80" s="506"/>
      <c r="FB80" s="506"/>
      <c r="FC80" s="506"/>
      <c r="FD80" s="506"/>
      <c r="FE80" s="506"/>
      <c r="FF80" s="506"/>
      <c r="FG80" s="506"/>
      <c r="FH80" s="506"/>
      <c r="FI80" s="506"/>
      <c r="FJ80" s="506"/>
      <c r="FK80" s="506"/>
      <c r="FL80" s="506"/>
      <c r="FM80" s="506"/>
      <c r="FN80" s="506"/>
      <c r="FO80" s="506"/>
      <c r="FP80" s="506"/>
      <c r="FQ80" s="506"/>
      <c r="FR80" s="506"/>
      <c r="FS80" s="506"/>
      <c r="FT80" s="506"/>
      <c r="FU80" s="506"/>
      <c r="FV80" s="506"/>
      <c r="FW80" s="506"/>
      <c r="FX80" s="506"/>
      <c r="FY80" s="506"/>
      <c r="FZ80" s="506"/>
      <c r="GA80" s="506"/>
      <c r="GB80" s="506"/>
    </row>
    <row r="81" spans="9:184" ht="12.75">
      <c r="I81" s="506"/>
      <c r="J81" s="506"/>
      <c r="K81" s="506"/>
      <c r="L81" s="506"/>
      <c r="M81" s="506"/>
      <c r="N81" s="506"/>
      <c r="O81" s="506"/>
      <c r="P81" s="506"/>
      <c r="Q81" s="506"/>
      <c r="R81" s="506"/>
      <c r="S81" s="506"/>
      <c r="T81" s="506"/>
      <c r="U81" s="506"/>
      <c r="V81" s="506"/>
      <c r="W81" s="506"/>
      <c r="X81" s="506"/>
      <c r="Y81" s="506"/>
      <c r="Z81" s="506"/>
      <c r="AA81" s="506"/>
      <c r="AB81" s="506"/>
      <c r="AC81" s="506"/>
      <c r="AD81" s="506"/>
      <c r="AE81" s="506"/>
      <c r="AF81" s="506"/>
      <c r="AG81" s="506"/>
      <c r="AH81" s="506"/>
      <c r="AI81" s="506"/>
      <c r="AJ81" s="506"/>
      <c r="AK81" s="506"/>
      <c r="AL81" s="506"/>
      <c r="AM81" s="506"/>
      <c r="AN81" s="506"/>
      <c r="AO81" s="506"/>
      <c r="AP81" s="506"/>
      <c r="AQ81" s="506"/>
      <c r="AR81" s="506"/>
      <c r="AS81" s="506"/>
      <c r="AT81" s="506"/>
      <c r="AU81" s="506"/>
      <c r="AV81" s="506"/>
      <c r="AW81" s="506"/>
      <c r="AX81" s="506"/>
      <c r="AY81" s="506"/>
      <c r="AZ81" s="506"/>
      <c r="BA81" s="506"/>
      <c r="BB81" s="506"/>
      <c r="BC81" s="506"/>
      <c r="BD81" s="506"/>
      <c r="BE81" s="506"/>
      <c r="BF81" s="506"/>
      <c r="BG81" s="506"/>
      <c r="BH81" s="506"/>
      <c r="BI81" s="506"/>
      <c r="BJ81" s="506"/>
      <c r="BK81" s="506"/>
      <c r="BL81" s="506"/>
      <c r="BM81" s="506"/>
      <c r="BN81" s="506"/>
      <c r="BO81" s="506"/>
      <c r="BP81" s="506"/>
      <c r="BQ81" s="506"/>
      <c r="BR81" s="506"/>
      <c r="BS81" s="506"/>
      <c r="BT81" s="506"/>
      <c r="BU81" s="506"/>
      <c r="BV81" s="506"/>
      <c r="BW81" s="506"/>
      <c r="BX81" s="506"/>
      <c r="BY81" s="506"/>
      <c r="BZ81" s="506"/>
      <c r="CA81" s="506"/>
      <c r="CB81" s="506"/>
      <c r="CC81" s="506"/>
      <c r="CD81" s="506"/>
      <c r="CE81" s="506"/>
      <c r="CF81" s="506"/>
      <c r="CG81" s="506"/>
      <c r="CH81" s="506"/>
      <c r="CI81" s="506"/>
      <c r="CJ81" s="506"/>
      <c r="CK81" s="506"/>
      <c r="CL81" s="506"/>
      <c r="CM81" s="506"/>
      <c r="CN81" s="506"/>
      <c r="CO81" s="506"/>
      <c r="CP81" s="506"/>
      <c r="CQ81" s="506"/>
      <c r="CR81" s="506"/>
      <c r="CS81" s="506"/>
      <c r="CT81" s="506"/>
      <c r="CU81" s="506"/>
      <c r="CV81" s="506"/>
      <c r="CW81" s="506"/>
      <c r="CX81" s="506"/>
      <c r="CY81" s="506"/>
      <c r="CZ81" s="506"/>
      <c r="DA81" s="506"/>
      <c r="DB81" s="506"/>
      <c r="DC81" s="506"/>
      <c r="DD81" s="506"/>
      <c r="DE81" s="506"/>
      <c r="DF81" s="506"/>
      <c r="DG81" s="506"/>
      <c r="DH81" s="506"/>
      <c r="DI81" s="506"/>
      <c r="DJ81" s="506"/>
      <c r="DK81" s="506"/>
      <c r="DL81" s="506"/>
      <c r="DM81" s="506"/>
      <c r="DN81" s="506"/>
      <c r="DO81" s="506"/>
      <c r="DP81" s="506"/>
      <c r="DQ81" s="506"/>
      <c r="DR81" s="506"/>
      <c r="DS81" s="506"/>
      <c r="DT81" s="506"/>
      <c r="DU81" s="506"/>
      <c r="DV81" s="506"/>
      <c r="DW81" s="506"/>
      <c r="DX81" s="506"/>
      <c r="DY81" s="506"/>
      <c r="DZ81" s="506"/>
      <c r="EA81" s="506"/>
      <c r="EB81" s="506"/>
      <c r="EC81" s="506"/>
      <c r="ED81" s="506"/>
      <c r="EE81" s="506"/>
      <c r="EF81" s="506"/>
      <c r="EG81" s="506"/>
      <c r="EH81" s="506"/>
      <c r="EI81" s="506"/>
      <c r="EJ81" s="506"/>
      <c r="EK81" s="506"/>
      <c r="EL81" s="506"/>
      <c r="EM81" s="506"/>
      <c r="EN81" s="506"/>
      <c r="EO81" s="506"/>
      <c r="EP81" s="506"/>
      <c r="EQ81" s="506"/>
      <c r="ER81" s="506"/>
      <c r="ES81" s="506"/>
      <c r="ET81" s="506"/>
      <c r="EU81" s="506"/>
      <c r="EV81" s="506"/>
      <c r="EW81" s="506"/>
      <c r="EX81" s="506"/>
      <c r="EY81" s="506"/>
      <c r="EZ81" s="506"/>
      <c r="FA81" s="506"/>
      <c r="FB81" s="506"/>
      <c r="FC81" s="506"/>
      <c r="FD81" s="506"/>
      <c r="FE81" s="506"/>
      <c r="FF81" s="506"/>
      <c r="FG81" s="506"/>
      <c r="FH81" s="506"/>
      <c r="FI81" s="506"/>
      <c r="FJ81" s="506"/>
      <c r="FK81" s="506"/>
      <c r="FL81" s="506"/>
      <c r="FM81" s="506"/>
      <c r="FN81" s="506"/>
      <c r="FO81" s="506"/>
      <c r="FP81" s="506"/>
      <c r="FQ81" s="506"/>
      <c r="FR81" s="506"/>
      <c r="FS81" s="506"/>
      <c r="FT81" s="506"/>
      <c r="FU81" s="506"/>
      <c r="FV81" s="506"/>
      <c r="FW81" s="506"/>
      <c r="FX81" s="506"/>
      <c r="FY81" s="506"/>
      <c r="FZ81" s="506"/>
      <c r="GA81" s="506"/>
      <c r="GB81" s="506"/>
    </row>
    <row r="82" spans="9:184" ht="12.75">
      <c r="I82" s="506"/>
      <c r="J82" s="506"/>
      <c r="K82" s="506"/>
      <c r="L82" s="506"/>
      <c r="M82" s="506"/>
      <c r="N82" s="506"/>
      <c r="O82" s="506"/>
      <c r="P82" s="506"/>
      <c r="Q82" s="506"/>
      <c r="R82" s="506"/>
      <c r="S82" s="506"/>
      <c r="T82" s="506"/>
      <c r="U82" s="506"/>
      <c r="V82" s="506"/>
      <c r="W82" s="506"/>
      <c r="X82" s="506"/>
      <c r="Y82" s="506"/>
      <c r="Z82" s="506"/>
      <c r="AA82" s="506"/>
      <c r="AB82" s="506"/>
      <c r="AC82" s="506"/>
      <c r="AD82" s="506"/>
      <c r="AE82" s="506"/>
      <c r="AF82" s="506"/>
      <c r="AG82" s="506"/>
      <c r="AH82" s="506"/>
      <c r="AI82" s="506"/>
      <c r="AJ82" s="506"/>
      <c r="AK82" s="506"/>
      <c r="AL82" s="506"/>
      <c r="AM82" s="506"/>
      <c r="AN82" s="506"/>
      <c r="AO82" s="506"/>
      <c r="AP82" s="506"/>
      <c r="AQ82" s="506"/>
      <c r="AR82" s="506"/>
      <c r="AS82" s="506"/>
      <c r="AT82" s="506"/>
      <c r="AU82" s="506"/>
      <c r="AV82" s="506"/>
      <c r="AW82" s="506"/>
      <c r="AX82" s="506"/>
      <c r="AY82" s="506"/>
      <c r="AZ82" s="506"/>
      <c r="BA82" s="506"/>
      <c r="BB82" s="506"/>
      <c r="BC82" s="506"/>
      <c r="BD82" s="506"/>
      <c r="BE82" s="506"/>
      <c r="BF82" s="506"/>
      <c r="BG82" s="506"/>
      <c r="BH82" s="506"/>
      <c r="BI82" s="506"/>
      <c r="BJ82" s="506"/>
      <c r="BK82" s="506"/>
      <c r="BL82" s="506"/>
      <c r="BM82" s="506"/>
      <c r="BN82" s="506"/>
      <c r="BO82" s="506"/>
      <c r="BP82" s="506"/>
      <c r="BQ82" s="506"/>
      <c r="BR82" s="506"/>
      <c r="BS82" s="506"/>
      <c r="BT82" s="506"/>
      <c r="BU82" s="506"/>
      <c r="BV82" s="506"/>
      <c r="BW82" s="506"/>
      <c r="BX82" s="506"/>
      <c r="BY82" s="506"/>
      <c r="BZ82" s="506"/>
      <c r="CA82" s="506"/>
      <c r="CB82" s="506"/>
      <c r="CC82" s="506"/>
      <c r="CD82" s="506"/>
      <c r="CE82" s="506"/>
      <c r="CF82" s="506"/>
      <c r="CG82" s="506"/>
      <c r="CH82" s="506"/>
      <c r="CI82" s="506"/>
      <c r="CJ82" s="506"/>
      <c r="CK82" s="506"/>
      <c r="CL82" s="506"/>
      <c r="CM82" s="506"/>
      <c r="CN82" s="506"/>
      <c r="CO82" s="506"/>
      <c r="CP82" s="506"/>
      <c r="CQ82" s="506"/>
      <c r="CR82" s="506"/>
      <c r="CS82" s="506"/>
      <c r="CT82" s="506"/>
      <c r="CU82" s="506"/>
      <c r="CV82" s="506"/>
      <c r="CW82" s="506"/>
      <c r="CX82" s="506"/>
      <c r="CY82" s="506"/>
      <c r="CZ82" s="506"/>
      <c r="DA82" s="506"/>
      <c r="DB82" s="506"/>
      <c r="DC82" s="506"/>
      <c r="DD82" s="506"/>
      <c r="DE82" s="506"/>
      <c r="DF82" s="506"/>
      <c r="DG82" s="506"/>
      <c r="DH82" s="506"/>
      <c r="DI82" s="506"/>
      <c r="DJ82" s="506"/>
      <c r="DK82" s="506"/>
      <c r="DL82" s="506"/>
      <c r="DM82" s="506"/>
      <c r="DN82" s="506"/>
      <c r="DO82" s="506"/>
      <c r="DP82" s="506"/>
      <c r="DQ82" s="506"/>
      <c r="DR82" s="506"/>
      <c r="DS82" s="506"/>
      <c r="DT82" s="506"/>
      <c r="DU82" s="506"/>
      <c r="DV82" s="506"/>
      <c r="DW82" s="506"/>
      <c r="DX82" s="506"/>
      <c r="DY82" s="506"/>
      <c r="DZ82" s="506"/>
      <c r="EA82" s="506"/>
      <c r="EB82" s="506"/>
      <c r="EC82" s="506"/>
      <c r="ED82" s="506"/>
      <c r="EE82" s="506"/>
      <c r="EF82" s="506"/>
      <c r="EG82" s="506"/>
      <c r="EH82" s="506"/>
      <c r="EI82" s="506"/>
      <c r="EJ82" s="506"/>
      <c r="EK82" s="506"/>
      <c r="EL82" s="506"/>
      <c r="EM82" s="506"/>
      <c r="EN82" s="506"/>
      <c r="EO82" s="506"/>
      <c r="EP82" s="506"/>
      <c r="EQ82" s="506"/>
      <c r="ER82" s="506"/>
      <c r="ES82" s="506"/>
      <c r="ET82" s="506"/>
      <c r="EU82" s="506"/>
      <c r="EV82" s="506"/>
      <c r="EW82" s="506"/>
      <c r="EX82" s="506"/>
      <c r="EY82" s="506"/>
      <c r="EZ82" s="506"/>
      <c r="FA82" s="506"/>
      <c r="FB82" s="506"/>
      <c r="FC82" s="506"/>
      <c r="FD82" s="506"/>
      <c r="FE82" s="506"/>
      <c r="FF82" s="506"/>
      <c r="FG82" s="506"/>
      <c r="FH82" s="506"/>
      <c r="FI82" s="506"/>
      <c r="FJ82" s="506"/>
      <c r="FK82" s="506"/>
      <c r="FL82" s="506"/>
      <c r="FM82" s="506"/>
      <c r="FN82" s="506"/>
      <c r="FO82" s="506"/>
      <c r="FP82" s="506"/>
      <c r="FQ82" s="506"/>
      <c r="FR82" s="506"/>
      <c r="FS82" s="506"/>
      <c r="FT82" s="506"/>
      <c r="FU82" s="506"/>
      <c r="FV82" s="506"/>
      <c r="FW82" s="506"/>
      <c r="FX82" s="506"/>
      <c r="FY82" s="506"/>
      <c r="FZ82" s="506"/>
      <c r="GA82" s="506"/>
      <c r="GB82" s="506"/>
    </row>
    <row r="83" spans="9:184" ht="12.75">
      <c r="I83" s="506"/>
      <c r="J83" s="506"/>
      <c r="K83" s="506"/>
      <c r="L83" s="506"/>
      <c r="M83" s="506"/>
      <c r="N83" s="506"/>
      <c r="O83" s="506"/>
      <c r="P83" s="506"/>
      <c r="Q83" s="506"/>
      <c r="R83" s="506"/>
      <c r="S83" s="506"/>
      <c r="T83" s="506"/>
      <c r="U83" s="506"/>
      <c r="V83" s="506"/>
      <c r="W83" s="506"/>
      <c r="X83" s="506"/>
      <c r="Y83" s="506"/>
      <c r="Z83" s="506"/>
      <c r="AA83" s="506"/>
      <c r="AB83" s="506"/>
      <c r="AC83" s="506"/>
      <c r="AD83" s="506"/>
      <c r="AE83" s="506"/>
      <c r="AF83" s="506"/>
      <c r="AG83" s="506"/>
      <c r="AH83" s="506"/>
      <c r="AI83" s="506"/>
      <c r="AJ83" s="506"/>
      <c r="AK83" s="506"/>
      <c r="AL83" s="506"/>
      <c r="AM83" s="506"/>
      <c r="AN83" s="506"/>
      <c r="AO83" s="506"/>
      <c r="AP83" s="506"/>
      <c r="AQ83" s="506"/>
      <c r="AR83" s="506"/>
      <c r="AS83" s="506"/>
      <c r="AT83" s="506"/>
      <c r="AU83" s="506"/>
      <c r="AV83" s="506"/>
      <c r="AW83" s="506"/>
      <c r="AX83" s="506"/>
      <c r="AY83" s="506"/>
      <c r="AZ83" s="506"/>
      <c r="BA83" s="506"/>
      <c r="BB83" s="506"/>
      <c r="BC83" s="506"/>
      <c r="BD83" s="506"/>
      <c r="BE83" s="506"/>
      <c r="BF83" s="506"/>
      <c r="BG83" s="506"/>
      <c r="BH83" s="506"/>
      <c r="BI83" s="506"/>
      <c r="BJ83" s="506"/>
      <c r="BK83" s="506"/>
      <c r="BL83" s="506"/>
      <c r="BM83" s="506"/>
      <c r="BN83" s="506"/>
      <c r="BO83" s="506"/>
      <c r="BP83" s="506"/>
      <c r="BQ83" s="506"/>
      <c r="BR83" s="506"/>
      <c r="BS83" s="506"/>
      <c r="BT83" s="506"/>
      <c r="BU83" s="506"/>
      <c r="BV83" s="506"/>
      <c r="BW83" s="506"/>
      <c r="BX83" s="506"/>
      <c r="BY83" s="506"/>
      <c r="BZ83" s="506"/>
      <c r="CA83" s="506"/>
      <c r="CB83" s="506"/>
      <c r="CC83" s="506"/>
      <c r="CD83" s="506"/>
      <c r="CE83" s="506"/>
      <c r="CF83" s="506"/>
      <c r="CG83" s="506"/>
      <c r="CH83" s="506"/>
      <c r="CI83" s="506"/>
      <c r="CJ83" s="506"/>
      <c r="CK83" s="506"/>
      <c r="CL83" s="506"/>
      <c r="CM83" s="506"/>
      <c r="CN83" s="506"/>
      <c r="CO83" s="506"/>
      <c r="CP83" s="506"/>
      <c r="CQ83" s="506"/>
      <c r="CR83" s="506"/>
      <c r="CS83" s="506"/>
      <c r="CT83" s="506"/>
      <c r="CU83" s="506"/>
      <c r="CV83" s="506"/>
      <c r="CW83" s="506"/>
      <c r="CX83" s="506"/>
      <c r="CY83" s="506"/>
      <c r="CZ83" s="506"/>
      <c r="DA83" s="506"/>
      <c r="DB83" s="506"/>
      <c r="DC83" s="506"/>
      <c r="DD83" s="506"/>
      <c r="DE83" s="506"/>
      <c r="DF83" s="506"/>
      <c r="DG83" s="506"/>
      <c r="DH83" s="506"/>
      <c r="DI83" s="506"/>
      <c r="DJ83" s="506"/>
      <c r="DK83" s="506"/>
      <c r="DL83" s="506"/>
      <c r="DM83" s="506"/>
      <c r="DN83" s="506"/>
      <c r="DO83" s="506"/>
      <c r="DP83" s="506"/>
      <c r="DQ83" s="506"/>
      <c r="DR83" s="506"/>
      <c r="DS83" s="506"/>
      <c r="DT83" s="506"/>
      <c r="DU83" s="506"/>
      <c r="DV83" s="506"/>
      <c r="DW83" s="506"/>
      <c r="DX83" s="506"/>
      <c r="DY83" s="506"/>
      <c r="DZ83" s="506"/>
      <c r="EA83" s="506"/>
      <c r="EB83" s="506"/>
      <c r="EC83" s="506"/>
      <c r="ED83" s="506"/>
      <c r="EE83" s="506"/>
      <c r="EF83" s="506"/>
      <c r="EG83" s="506"/>
      <c r="EH83" s="506"/>
      <c r="EI83" s="506"/>
      <c r="EJ83" s="506"/>
      <c r="EK83" s="506"/>
      <c r="EL83" s="506"/>
      <c r="EM83" s="506"/>
      <c r="EN83" s="506"/>
      <c r="EO83" s="506"/>
      <c r="EP83" s="506"/>
      <c r="EQ83" s="506"/>
      <c r="ER83" s="506"/>
      <c r="ES83" s="506"/>
      <c r="ET83" s="506"/>
      <c r="EU83" s="506"/>
      <c r="EV83" s="506"/>
      <c r="EW83" s="506"/>
      <c r="EX83" s="506"/>
      <c r="EY83" s="506"/>
      <c r="EZ83" s="506"/>
      <c r="FA83" s="506"/>
      <c r="FB83" s="506"/>
      <c r="FC83" s="506"/>
      <c r="FD83" s="506"/>
      <c r="FE83" s="506"/>
      <c r="FF83" s="506"/>
      <c r="FG83" s="506"/>
      <c r="FH83" s="506"/>
      <c r="FI83" s="506"/>
      <c r="FJ83" s="506"/>
      <c r="FK83" s="506"/>
      <c r="FL83" s="506"/>
      <c r="FM83" s="506"/>
      <c r="FN83" s="506"/>
      <c r="FO83" s="506"/>
      <c r="FP83" s="506"/>
      <c r="FQ83" s="506"/>
      <c r="FR83" s="506"/>
      <c r="FS83" s="506"/>
      <c r="FT83" s="506"/>
      <c r="FU83" s="506"/>
      <c r="FV83" s="506"/>
      <c r="FW83" s="506"/>
      <c r="FX83" s="506"/>
      <c r="FY83" s="506"/>
      <c r="FZ83" s="506"/>
      <c r="GA83" s="506"/>
      <c r="GB83" s="506"/>
    </row>
    <row r="84" spans="9:184" ht="12.75">
      <c r="I84" s="506"/>
      <c r="J84" s="506"/>
      <c r="K84" s="506"/>
      <c r="L84" s="506"/>
      <c r="M84" s="506"/>
      <c r="N84" s="506"/>
      <c r="O84" s="506"/>
      <c r="P84" s="506"/>
      <c r="Q84" s="506"/>
      <c r="R84" s="506"/>
      <c r="S84" s="506"/>
      <c r="T84" s="506"/>
      <c r="U84" s="506"/>
      <c r="V84" s="506"/>
      <c r="W84" s="506"/>
      <c r="X84" s="506"/>
      <c r="Y84" s="506"/>
      <c r="Z84" s="506"/>
      <c r="AA84" s="506"/>
      <c r="AB84" s="506"/>
      <c r="AC84" s="506"/>
      <c r="AD84" s="506"/>
      <c r="AE84" s="506"/>
      <c r="AF84" s="506"/>
      <c r="AG84" s="506"/>
      <c r="AH84" s="506"/>
      <c r="AI84" s="506"/>
      <c r="AJ84" s="506"/>
      <c r="AK84" s="506"/>
      <c r="AL84" s="506"/>
      <c r="AM84" s="506"/>
      <c r="AN84" s="506"/>
      <c r="AO84" s="506"/>
      <c r="AP84" s="506"/>
      <c r="AQ84" s="506"/>
      <c r="AR84" s="506"/>
      <c r="AS84" s="506"/>
      <c r="AT84" s="506"/>
      <c r="AU84" s="506"/>
      <c r="AV84" s="506"/>
      <c r="AW84" s="506"/>
      <c r="AX84" s="506"/>
      <c r="AY84" s="506"/>
      <c r="AZ84" s="506"/>
      <c r="BA84" s="506"/>
      <c r="BB84" s="506"/>
      <c r="BC84" s="506"/>
      <c r="BD84" s="506"/>
      <c r="BE84" s="506"/>
      <c r="BF84" s="506"/>
      <c r="BG84" s="506"/>
      <c r="BH84" s="506"/>
      <c r="BI84" s="506"/>
      <c r="BJ84" s="506"/>
      <c r="BK84" s="506"/>
      <c r="BL84" s="506"/>
      <c r="BM84" s="506"/>
      <c r="BN84" s="506"/>
      <c r="BO84" s="506"/>
      <c r="BP84" s="506"/>
      <c r="BQ84" s="506"/>
      <c r="BR84" s="506"/>
      <c r="BS84" s="506"/>
      <c r="BT84" s="506"/>
      <c r="BU84" s="506"/>
      <c r="BV84" s="506"/>
      <c r="BW84" s="506"/>
      <c r="BX84" s="506"/>
      <c r="BY84" s="506"/>
      <c r="BZ84" s="506"/>
      <c r="CA84" s="506"/>
      <c r="CB84" s="506"/>
      <c r="CC84" s="506"/>
      <c r="CD84" s="506"/>
      <c r="CE84" s="506"/>
      <c r="CF84" s="506"/>
      <c r="CG84" s="506"/>
      <c r="CH84" s="506"/>
      <c r="CI84" s="506"/>
      <c r="CJ84" s="506"/>
      <c r="CK84" s="506"/>
      <c r="CL84" s="506"/>
      <c r="CM84" s="506"/>
      <c r="CN84" s="506"/>
      <c r="CO84" s="506"/>
      <c r="CP84" s="506"/>
      <c r="CQ84" s="506"/>
      <c r="CR84" s="506"/>
      <c r="CS84" s="506"/>
      <c r="CT84" s="506"/>
      <c r="CU84" s="506"/>
      <c r="CV84" s="506"/>
      <c r="CW84" s="506"/>
      <c r="CX84" s="506"/>
      <c r="CY84" s="506"/>
      <c r="CZ84" s="506"/>
      <c r="DA84" s="506"/>
      <c r="DB84" s="506"/>
      <c r="DC84" s="506"/>
      <c r="DD84" s="506"/>
      <c r="DE84" s="506"/>
      <c r="DF84" s="506"/>
      <c r="DG84" s="506"/>
      <c r="DH84" s="506"/>
      <c r="DI84" s="506"/>
      <c r="DJ84" s="506"/>
      <c r="DK84" s="506"/>
      <c r="DL84" s="506"/>
      <c r="DM84" s="506"/>
      <c r="DN84" s="506"/>
      <c r="DO84" s="506"/>
      <c r="DP84" s="506"/>
      <c r="DQ84" s="506"/>
      <c r="DR84" s="506"/>
      <c r="DS84" s="506"/>
      <c r="DT84" s="506"/>
      <c r="DU84" s="506"/>
      <c r="DV84" s="506"/>
      <c r="DW84" s="506"/>
      <c r="DX84" s="506"/>
      <c r="DY84" s="506"/>
      <c r="DZ84" s="506"/>
      <c r="EA84" s="506"/>
      <c r="EB84" s="506"/>
      <c r="EC84" s="506"/>
      <c r="ED84" s="506"/>
      <c r="EE84" s="506"/>
      <c r="EF84" s="506"/>
      <c r="EG84" s="506"/>
      <c r="EH84" s="506"/>
      <c r="EI84" s="506"/>
      <c r="EJ84" s="506"/>
      <c r="EK84" s="506"/>
      <c r="EL84" s="506"/>
      <c r="EM84" s="506"/>
      <c r="EN84" s="506"/>
      <c r="EO84" s="506"/>
      <c r="EP84" s="506"/>
      <c r="EQ84" s="506"/>
      <c r="ER84" s="506"/>
      <c r="ES84" s="506"/>
      <c r="ET84" s="506"/>
      <c r="EU84" s="506"/>
      <c r="EV84" s="506"/>
      <c r="EW84" s="506"/>
      <c r="EX84" s="506"/>
      <c r="EY84" s="506"/>
      <c r="EZ84" s="506"/>
      <c r="FA84" s="506"/>
      <c r="FB84" s="506"/>
      <c r="FC84" s="506"/>
      <c r="FD84" s="506"/>
      <c r="FE84" s="506"/>
      <c r="FF84" s="506"/>
      <c r="FG84" s="506"/>
      <c r="FH84" s="506"/>
      <c r="FI84" s="506"/>
      <c r="FJ84" s="506"/>
      <c r="FK84" s="506"/>
      <c r="FL84" s="506"/>
      <c r="FM84" s="506"/>
      <c r="FN84" s="506"/>
      <c r="FO84" s="506"/>
      <c r="FP84" s="506"/>
      <c r="FQ84" s="506"/>
      <c r="FR84" s="506"/>
      <c r="FS84" s="506"/>
      <c r="FT84" s="506"/>
      <c r="FU84" s="506"/>
      <c r="FV84" s="506"/>
      <c r="FW84" s="506"/>
      <c r="FX84" s="506"/>
      <c r="FY84" s="506"/>
      <c r="FZ84" s="506"/>
      <c r="GA84" s="506"/>
      <c r="GB84" s="506"/>
    </row>
    <row r="85" spans="9:184" ht="12.75">
      <c r="I85" s="506"/>
      <c r="J85" s="506"/>
      <c r="K85" s="506"/>
      <c r="L85" s="506"/>
      <c r="M85" s="506"/>
      <c r="N85" s="506"/>
      <c r="O85" s="506"/>
      <c r="P85" s="506"/>
      <c r="Q85" s="506"/>
      <c r="R85" s="506"/>
      <c r="S85" s="506"/>
      <c r="T85" s="506"/>
      <c r="U85" s="506"/>
      <c r="V85" s="506"/>
      <c r="W85" s="506"/>
      <c r="X85" s="506"/>
      <c r="Y85" s="506"/>
      <c r="Z85" s="506"/>
      <c r="AA85" s="506"/>
      <c r="AB85" s="506"/>
      <c r="AC85" s="506"/>
      <c r="AD85" s="506"/>
      <c r="AE85" s="506"/>
      <c r="AF85" s="506"/>
      <c r="AG85" s="506"/>
      <c r="AH85" s="506"/>
      <c r="AI85" s="506"/>
      <c r="AJ85" s="506"/>
      <c r="AK85" s="506"/>
      <c r="AL85" s="506"/>
      <c r="AM85" s="506"/>
      <c r="AN85" s="506"/>
      <c r="AO85" s="506"/>
      <c r="AP85" s="506"/>
      <c r="AQ85" s="506"/>
      <c r="AR85" s="506"/>
      <c r="AS85" s="506"/>
      <c r="AT85" s="506"/>
      <c r="AU85" s="506"/>
      <c r="AV85" s="506"/>
      <c r="AW85" s="506"/>
      <c r="AX85" s="506"/>
      <c r="AY85" s="506"/>
      <c r="AZ85" s="506"/>
      <c r="BA85" s="506"/>
      <c r="BB85" s="506"/>
      <c r="BC85" s="506"/>
      <c r="BD85" s="506"/>
      <c r="BE85" s="506"/>
      <c r="BF85" s="506"/>
      <c r="BG85" s="506"/>
      <c r="BH85" s="506"/>
      <c r="BI85" s="506"/>
      <c r="BJ85" s="506"/>
      <c r="BK85" s="506"/>
      <c r="BL85" s="506"/>
      <c r="BM85" s="506"/>
      <c r="BN85" s="506"/>
      <c r="BO85" s="506"/>
      <c r="BP85" s="506"/>
      <c r="BQ85" s="506"/>
      <c r="BR85" s="506"/>
      <c r="BS85" s="506"/>
      <c r="BT85" s="506"/>
      <c r="BU85" s="506"/>
      <c r="BV85" s="506"/>
      <c r="BW85" s="506"/>
      <c r="BX85" s="506"/>
      <c r="BY85" s="506"/>
      <c r="BZ85" s="506"/>
      <c r="CA85" s="506"/>
      <c r="CB85" s="506"/>
      <c r="CC85" s="506"/>
      <c r="CD85" s="506"/>
      <c r="CE85" s="506"/>
      <c r="CF85" s="506"/>
      <c r="CG85" s="506"/>
      <c r="CH85" s="506"/>
      <c r="CI85" s="506"/>
      <c r="CJ85" s="506"/>
      <c r="CK85" s="506"/>
      <c r="CL85" s="506"/>
      <c r="CM85" s="506"/>
      <c r="CN85" s="506"/>
      <c r="CO85" s="506"/>
      <c r="CP85" s="506"/>
      <c r="CQ85" s="506"/>
      <c r="CR85" s="506"/>
      <c r="CS85" s="506"/>
      <c r="CT85" s="506"/>
      <c r="CU85" s="506"/>
      <c r="CV85" s="506"/>
      <c r="CW85" s="506"/>
      <c r="CX85" s="506"/>
      <c r="CY85" s="506"/>
      <c r="CZ85" s="506"/>
      <c r="DA85" s="506"/>
      <c r="DB85" s="506"/>
      <c r="DC85" s="506"/>
      <c r="DD85" s="506"/>
      <c r="DE85" s="506"/>
      <c r="DF85" s="506"/>
      <c r="DG85" s="506"/>
      <c r="DH85" s="506"/>
      <c r="DI85" s="506"/>
      <c r="DJ85" s="506"/>
      <c r="DK85" s="506"/>
      <c r="DL85" s="506"/>
      <c r="DM85" s="506"/>
      <c r="DN85" s="506"/>
      <c r="DO85" s="506"/>
      <c r="DP85" s="506"/>
      <c r="DQ85" s="506"/>
      <c r="DR85" s="506"/>
      <c r="DS85" s="506"/>
      <c r="DT85" s="506"/>
      <c r="DU85" s="506"/>
      <c r="DV85" s="506"/>
      <c r="DW85" s="506"/>
      <c r="DX85" s="506"/>
      <c r="DY85" s="506"/>
      <c r="DZ85" s="506"/>
      <c r="EA85" s="506"/>
      <c r="EB85" s="506"/>
      <c r="EC85" s="506"/>
      <c r="ED85" s="506"/>
      <c r="EE85" s="506"/>
      <c r="EF85" s="506"/>
      <c r="EG85" s="506"/>
      <c r="EH85" s="506"/>
      <c r="EI85" s="506"/>
      <c r="EJ85" s="506"/>
      <c r="EK85" s="506"/>
      <c r="EL85" s="506"/>
      <c r="EM85" s="506"/>
      <c r="EN85" s="506"/>
      <c r="EO85" s="506"/>
      <c r="EP85" s="506"/>
      <c r="EQ85" s="506"/>
      <c r="ER85" s="506"/>
      <c r="ES85" s="506"/>
      <c r="ET85" s="506"/>
      <c r="EU85" s="506"/>
      <c r="EV85" s="506"/>
      <c r="EW85" s="506"/>
      <c r="EX85" s="506"/>
      <c r="EY85" s="506"/>
      <c r="EZ85" s="506"/>
      <c r="FA85" s="506"/>
      <c r="FB85" s="506"/>
      <c r="FC85" s="506"/>
      <c r="FD85" s="506"/>
      <c r="FE85" s="506"/>
      <c r="FF85" s="506"/>
      <c r="FG85" s="506"/>
      <c r="FH85" s="506"/>
      <c r="FI85" s="506"/>
      <c r="FJ85" s="506"/>
      <c r="FK85" s="506"/>
      <c r="FL85" s="506"/>
      <c r="FM85" s="506"/>
      <c r="FN85" s="506"/>
      <c r="FO85" s="506"/>
      <c r="FP85" s="506"/>
      <c r="FQ85" s="506"/>
      <c r="FR85" s="506"/>
      <c r="FS85" s="506"/>
      <c r="FT85" s="506"/>
      <c r="FU85" s="506"/>
      <c r="FV85" s="506"/>
      <c r="FW85" s="506"/>
      <c r="FX85" s="506"/>
      <c r="FY85" s="506"/>
      <c r="FZ85" s="506"/>
      <c r="GA85" s="506"/>
      <c r="GB85" s="506"/>
    </row>
    <row r="86" spans="9:184" ht="12.75">
      <c r="I86" s="506"/>
      <c r="J86" s="506"/>
      <c r="K86" s="506"/>
      <c r="L86" s="506"/>
      <c r="M86" s="506"/>
      <c r="N86" s="506"/>
      <c r="O86" s="506"/>
      <c r="P86" s="506"/>
      <c r="Q86" s="506"/>
      <c r="R86" s="506"/>
      <c r="S86" s="506"/>
      <c r="T86" s="506"/>
      <c r="U86" s="506"/>
      <c r="V86" s="506"/>
      <c r="W86" s="506"/>
      <c r="X86" s="506"/>
      <c r="Y86" s="506"/>
      <c r="Z86" s="506"/>
      <c r="AA86" s="506"/>
      <c r="AB86" s="506"/>
      <c r="AC86" s="506"/>
      <c r="AD86" s="506"/>
      <c r="AE86" s="506"/>
      <c r="AF86" s="506"/>
      <c r="AG86" s="506"/>
      <c r="AH86" s="506"/>
      <c r="AI86" s="506"/>
      <c r="AJ86" s="506"/>
      <c r="AK86" s="506"/>
      <c r="AL86" s="506"/>
      <c r="AM86" s="506"/>
      <c r="AN86" s="506"/>
      <c r="AO86" s="506"/>
      <c r="AP86" s="506"/>
      <c r="AQ86" s="506"/>
      <c r="AR86" s="506"/>
      <c r="AS86" s="506"/>
      <c r="AT86" s="506"/>
      <c r="AU86" s="506"/>
      <c r="AV86" s="506"/>
      <c r="AW86" s="506"/>
      <c r="AX86" s="506"/>
      <c r="AY86" s="506"/>
      <c r="AZ86" s="506"/>
      <c r="BA86" s="506"/>
      <c r="BB86" s="506"/>
      <c r="BC86" s="506"/>
      <c r="BD86" s="506"/>
      <c r="BE86" s="506"/>
      <c r="BF86" s="506"/>
      <c r="BG86" s="506"/>
      <c r="BH86" s="506"/>
      <c r="BI86" s="506"/>
      <c r="BJ86" s="506"/>
      <c r="BK86" s="506"/>
      <c r="BL86" s="506"/>
      <c r="BM86" s="506"/>
      <c r="BN86" s="506"/>
      <c r="BO86" s="506"/>
      <c r="BP86" s="506"/>
      <c r="BQ86" s="506"/>
      <c r="BR86" s="506"/>
      <c r="BS86" s="506"/>
      <c r="BT86" s="506"/>
      <c r="BU86" s="506"/>
      <c r="BV86" s="506"/>
      <c r="BW86" s="506"/>
      <c r="BX86" s="506"/>
      <c r="BY86" s="506"/>
      <c r="BZ86" s="506"/>
      <c r="CA86" s="506"/>
      <c r="CB86" s="506"/>
      <c r="CC86" s="506"/>
      <c r="CD86" s="506"/>
      <c r="CE86" s="506"/>
      <c r="CF86" s="506"/>
      <c r="CG86" s="506"/>
      <c r="CH86" s="506"/>
      <c r="CI86" s="506"/>
      <c r="CJ86" s="506"/>
      <c r="CK86" s="506"/>
      <c r="CL86" s="506"/>
      <c r="CM86" s="506"/>
      <c r="CN86" s="506"/>
      <c r="CO86" s="506"/>
      <c r="CP86" s="506"/>
      <c r="CQ86" s="506"/>
      <c r="CR86" s="506"/>
      <c r="CS86" s="506"/>
      <c r="CT86" s="506"/>
      <c r="CU86" s="506"/>
      <c r="CV86" s="506"/>
      <c r="CW86" s="506"/>
      <c r="CX86" s="506"/>
      <c r="CY86" s="506"/>
      <c r="CZ86" s="506"/>
      <c r="DA86" s="506"/>
      <c r="DB86" s="506"/>
      <c r="DC86" s="506"/>
      <c r="DD86" s="506"/>
      <c r="DE86" s="506"/>
      <c r="DF86" s="506"/>
      <c r="DG86" s="506"/>
      <c r="DH86" s="506"/>
      <c r="DI86" s="506"/>
      <c r="DJ86" s="506"/>
      <c r="DK86" s="506"/>
      <c r="DL86" s="506"/>
      <c r="DM86" s="506"/>
      <c r="DN86" s="506"/>
      <c r="DO86" s="506"/>
      <c r="DP86" s="506"/>
      <c r="DQ86" s="506"/>
      <c r="DR86" s="506"/>
      <c r="DS86" s="506"/>
      <c r="DT86" s="506"/>
      <c r="DU86" s="506"/>
      <c r="DV86" s="506"/>
      <c r="DW86" s="506"/>
      <c r="DX86" s="506"/>
      <c r="DY86" s="506"/>
      <c r="DZ86" s="506"/>
      <c r="EA86" s="506"/>
      <c r="EB86" s="506"/>
      <c r="EC86" s="506"/>
      <c r="ED86" s="506"/>
      <c r="EE86" s="506"/>
      <c r="EF86" s="506"/>
      <c r="EG86" s="506"/>
      <c r="EH86" s="506"/>
      <c r="EI86" s="506"/>
      <c r="EJ86" s="506"/>
      <c r="EK86" s="506"/>
      <c r="EL86" s="506"/>
      <c r="EM86" s="506"/>
      <c r="EN86" s="506"/>
      <c r="EO86" s="506"/>
      <c r="EP86" s="506"/>
      <c r="EQ86" s="506"/>
      <c r="ER86" s="506"/>
      <c r="ES86" s="506"/>
      <c r="ET86" s="506"/>
      <c r="EU86" s="506"/>
      <c r="EV86" s="506"/>
      <c r="EW86" s="506"/>
      <c r="EX86" s="506"/>
      <c r="EY86" s="506"/>
      <c r="EZ86" s="506"/>
      <c r="FA86" s="506"/>
      <c r="FB86" s="506"/>
      <c r="FC86" s="506"/>
      <c r="FD86" s="506"/>
      <c r="FE86" s="506"/>
      <c r="FF86" s="506"/>
      <c r="FG86" s="506"/>
      <c r="FH86" s="506"/>
      <c r="FI86" s="506"/>
      <c r="FJ86" s="506"/>
      <c r="FK86" s="506"/>
      <c r="FL86" s="506"/>
      <c r="FM86" s="506"/>
      <c r="FN86" s="506"/>
      <c r="FO86" s="506"/>
      <c r="FP86" s="506"/>
      <c r="FQ86" s="506"/>
      <c r="FR86" s="506"/>
      <c r="FS86" s="506"/>
      <c r="FT86" s="506"/>
      <c r="FU86" s="506"/>
      <c r="FV86" s="506"/>
      <c r="FW86" s="506"/>
      <c r="FX86" s="506"/>
      <c r="FY86" s="506"/>
      <c r="FZ86" s="506"/>
      <c r="GA86" s="506"/>
      <c r="GB86" s="506"/>
    </row>
    <row r="87" spans="9:184" ht="12.75">
      <c r="I87" s="506"/>
      <c r="J87" s="506"/>
      <c r="K87" s="506"/>
      <c r="L87" s="506"/>
      <c r="M87" s="506"/>
      <c r="N87" s="506"/>
      <c r="O87" s="506"/>
      <c r="P87" s="506"/>
      <c r="Q87" s="506"/>
      <c r="R87" s="506"/>
      <c r="S87" s="506"/>
      <c r="T87" s="506"/>
      <c r="U87" s="506"/>
      <c r="V87" s="506"/>
      <c r="W87" s="506"/>
      <c r="X87" s="506"/>
      <c r="Y87" s="506"/>
      <c r="Z87" s="506"/>
      <c r="AA87" s="506"/>
      <c r="AB87" s="506"/>
      <c r="AC87" s="506"/>
      <c r="AD87" s="506"/>
      <c r="AE87" s="506"/>
      <c r="AF87" s="506"/>
      <c r="AG87" s="506"/>
      <c r="AH87" s="506"/>
      <c r="AI87" s="506"/>
      <c r="AJ87" s="506"/>
      <c r="AK87" s="506"/>
      <c r="AL87" s="506"/>
      <c r="AM87" s="506"/>
      <c r="AN87" s="506"/>
      <c r="AO87" s="506"/>
      <c r="AP87" s="506"/>
      <c r="AQ87" s="506"/>
      <c r="AR87" s="506"/>
      <c r="AS87" s="506"/>
      <c r="AT87" s="506"/>
      <c r="AU87" s="506"/>
      <c r="AV87" s="506"/>
      <c r="AW87" s="506"/>
      <c r="AX87" s="506"/>
      <c r="AY87" s="506"/>
      <c r="AZ87" s="506"/>
      <c r="BA87" s="506"/>
      <c r="BB87" s="506"/>
      <c r="BC87" s="506"/>
      <c r="BD87" s="506"/>
      <c r="BE87" s="506"/>
      <c r="BF87" s="506"/>
      <c r="BG87" s="506"/>
      <c r="BH87" s="506"/>
      <c r="BI87" s="506"/>
      <c r="BJ87" s="506"/>
      <c r="BK87" s="506"/>
      <c r="BL87" s="506"/>
      <c r="BM87" s="506"/>
      <c r="BN87" s="506"/>
      <c r="BO87" s="506"/>
      <c r="BP87" s="506"/>
      <c r="BQ87" s="506"/>
      <c r="BR87" s="506"/>
      <c r="BS87" s="506"/>
      <c r="BT87" s="506"/>
      <c r="BU87" s="506"/>
      <c r="BV87" s="506"/>
      <c r="BW87" s="506"/>
      <c r="BX87" s="506"/>
      <c r="BY87" s="506"/>
      <c r="BZ87" s="506"/>
      <c r="CA87" s="506"/>
      <c r="CB87" s="506"/>
      <c r="CC87" s="506"/>
      <c r="CD87" s="506"/>
      <c r="CE87" s="506"/>
      <c r="CF87" s="506"/>
      <c r="CG87" s="506"/>
      <c r="CH87" s="506"/>
      <c r="CI87" s="506"/>
      <c r="CJ87" s="506"/>
      <c r="CK87" s="506"/>
      <c r="CL87" s="506"/>
      <c r="CM87" s="506"/>
      <c r="CN87" s="506"/>
      <c r="CO87" s="506"/>
      <c r="CP87" s="506"/>
      <c r="CQ87" s="506"/>
      <c r="CR87" s="506"/>
      <c r="CS87" s="506"/>
      <c r="CT87" s="506"/>
      <c r="CU87" s="506"/>
      <c r="CV87" s="506"/>
      <c r="CW87" s="506"/>
      <c r="CX87" s="506"/>
      <c r="CY87" s="506"/>
      <c r="CZ87" s="506"/>
      <c r="DA87" s="506"/>
      <c r="DB87" s="506"/>
      <c r="DC87" s="506"/>
      <c r="DD87" s="506"/>
      <c r="DE87" s="506"/>
      <c r="DF87" s="506"/>
      <c r="DG87" s="506"/>
      <c r="DH87" s="506"/>
      <c r="DI87" s="506"/>
      <c r="DJ87" s="506"/>
      <c r="DK87" s="506"/>
      <c r="DL87" s="506"/>
      <c r="DM87" s="506"/>
      <c r="DN87" s="506"/>
      <c r="DO87" s="506"/>
      <c r="DP87" s="506"/>
      <c r="DQ87" s="506"/>
      <c r="DR87" s="506"/>
      <c r="DS87" s="506"/>
      <c r="DT87" s="506"/>
      <c r="DU87" s="506"/>
      <c r="DV87" s="506"/>
      <c r="DW87" s="506"/>
      <c r="DX87" s="506"/>
      <c r="DY87" s="506"/>
      <c r="DZ87" s="506"/>
      <c r="EA87" s="506"/>
      <c r="EB87" s="506"/>
      <c r="EC87" s="506"/>
      <c r="ED87" s="506"/>
      <c r="EE87" s="506"/>
      <c r="EF87" s="506"/>
      <c r="EG87" s="506"/>
      <c r="EH87" s="506"/>
      <c r="EI87" s="506"/>
      <c r="EJ87" s="506"/>
      <c r="EK87" s="506"/>
      <c r="EL87" s="506"/>
      <c r="EM87" s="506"/>
      <c r="EN87" s="506"/>
      <c r="EO87" s="506"/>
      <c r="EP87" s="506"/>
      <c r="EQ87" s="506"/>
      <c r="ER87" s="506"/>
      <c r="ES87" s="506"/>
      <c r="ET87" s="506"/>
      <c r="EU87" s="506"/>
      <c r="EV87" s="506"/>
      <c r="EW87" s="506"/>
      <c r="EX87" s="506"/>
      <c r="EY87" s="506"/>
      <c r="EZ87" s="506"/>
      <c r="FA87" s="506"/>
      <c r="FB87" s="506"/>
      <c r="FC87" s="506"/>
      <c r="FD87" s="506"/>
      <c r="FE87" s="506"/>
      <c r="FF87" s="506"/>
      <c r="FG87" s="506"/>
      <c r="FH87" s="506"/>
      <c r="FI87" s="506"/>
      <c r="FJ87" s="506"/>
      <c r="FK87" s="506"/>
      <c r="FL87" s="506"/>
      <c r="FM87" s="506"/>
      <c r="FN87" s="506"/>
      <c r="FO87" s="506"/>
      <c r="FP87" s="506"/>
      <c r="FQ87" s="506"/>
      <c r="FR87" s="506"/>
      <c r="FS87" s="506"/>
      <c r="FT87" s="506"/>
      <c r="FU87" s="506"/>
      <c r="FV87" s="506"/>
      <c r="FW87" s="506"/>
      <c r="FX87" s="506"/>
      <c r="FY87" s="506"/>
      <c r="FZ87" s="506"/>
      <c r="GA87" s="506"/>
      <c r="GB87" s="506"/>
    </row>
    <row r="88" spans="9:184" ht="12.75">
      <c r="I88" s="506"/>
      <c r="J88" s="506"/>
      <c r="K88" s="506"/>
      <c r="L88" s="506"/>
      <c r="M88" s="506"/>
      <c r="N88" s="506"/>
      <c r="O88" s="506"/>
      <c r="P88" s="506"/>
      <c r="Q88" s="506"/>
      <c r="R88" s="506"/>
      <c r="S88" s="506"/>
      <c r="T88" s="506"/>
      <c r="U88" s="506"/>
      <c r="V88" s="506"/>
      <c r="W88" s="506"/>
      <c r="X88" s="506"/>
      <c r="Y88" s="506"/>
      <c r="Z88" s="506"/>
      <c r="AA88" s="506"/>
      <c r="AB88" s="506"/>
      <c r="AC88" s="506"/>
      <c r="AD88" s="506"/>
      <c r="AE88" s="506"/>
      <c r="AF88" s="506"/>
      <c r="AG88" s="506"/>
      <c r="AH88" s="506"/>
      <c r="AI88" s="506"/>
      <c r="AJ88" s="506"/>
      <c r="AK88" s="506"/>
      <c r="AL88" s="506"/>
      <c r="AM88" s="506"/>
      <c r="AN88" s="506"/>
      <c r="AO88" s="506"/>
      <c r="AP88" s="506"/>
      <c r="AQ88" s="506"/>
      <c r="AR88" s="506"/>
      <c r="AS88" s="506"/>
      <c r="AT88" s="506"/>
      <c r="AU88" s="506"/>
      <c r="AV88" s="506"/>
      <c r="AW88" s="506"/>
      <c r="AX88" s="506"/>
      <c r="AY88" s="506"/>
      <c r="AZ88" s="506"/>
      <c r="BA88" s="506"/>
      <c r="BB88" s="506"/>
      <c r="BC88" s="506"/>
      <c r="BD88" s="506"/>
      <c r="BE88" s="506"/>
      <c r="BF88" s="506"/>
      <c r="BG88" s="506"/>
      <c r="BH88" s="506"/>
      <c r="BI88" s="506"/>
      <c r="BJ88" s="506"/>
      <c r="BK88" s="506"/>
      <c r="BL88" s="506"/>
      <c r="BM88" s="506"/>
      <c r="BN88" s="506"/>
      <c r="BO88" s="506"/>
      <c r="BP88" s="506"/>
      <c r="BQ88" s="506"/>
      <c r="BR88" s="506"/>
      <c r="BS88" s="506"/>
      <c r="BT88" s="506"/>
      <c r="BU88" s="506"/>
      <c r="BV88" s="506"/>
      <c r="BW88" s="506"/>
      <c r="BX88" s="506"/>
      <c r="BY88" s="506"/>
      <c r="BZ88" s="506"/>
      <c r="CA88" s="506"/>
      <c r="CB88" s="506"/>
      <c r="CC88" s="506"/>
      <c r="CD88" s="506"/>
      <c r="CE88" s="506"/>
      <c r="CF88" s="506"/>
      <c r="CG88" s="506"/>
      <c r="CH88" s="506"/>
      <c r="CI88" s="506"/>
      <c r="CJ88" s="506"/>
      <c r="CK88" s="506"/>
      <c r="CL88" s="506"/>
      <c r="CM88" s="506"/>
      <c r="CN88" s="506"/>
      <c r="CO88" s="506"/>
      <c r="CP88" s="506"/>
      <c r="CQ88" s="506"/>
      <c r="CR88" s="506"/>
      <c r="CS88" s="506"/>
      <c r="CT88" s="506"/>
      <c r="CU88" s="506"/>
      <c r="CV88" s="506"/>
      <c r="CW88" s="506"/>
      <c r="CX88" s="506"/>
      <c r="CY88" s="506"/>
      <c r="CZ88" s="506"/>
      <c r="DA88" s="506"/>
      <c r="DB88" s="506"/>
      <c r="DC88" s="506"/>
      <c r="DD88" s="506"/>
      <c r="DE88" s="506"/>
      <c r="DF88" s="506"/>
      <c r="DG88" s="506"/>
      <c r="DH88" s="506"/>
      <c r="DI88" s="506"/>
      <c r="DJ88" s="506"/>
      <c r="DK88" s="506"/>
      <c r="DL88" s="506"/>
      <c r="DM88" s="506"/>
      <c r="DN88" s="506"/>
      <c r="DO88" s="506"/>
      <c r="DP88" s="506"/>
      <c r="DQ88" s="506"/>
      <c r="DR88" s="506"/>
      <c r="DS88" s="506"/>
      <c r="DT88" s="506"/>
      <c r="DU88" s="506"/>
      <c r="DV88" s="506"/>
      <c r="DW88" s="506"/>
      <c r="DX88" s="506"/>
      <c r="DY88" s="506"/>
      <c r="DZ88" s="506"/>
      <c r="EA88" s="506"/>
      <c r="EB88" s="506"/>
      <c r="EC88" s="506"/>
      <c r="ED88" s="506"/>
      <c r="EE88" s="506"/>
      <c r="EF88" s="506"/>
      <c r="EG88" s="506"/>
      <c r="EH88" s="506"/>
      <c r="EI88" s="506"/>
      <c r="EJ88" s="506"/>
      <c r="EK88" s="506"/>
      <c r="EL88" s="506"/>
      <c r="EM88" s="506"/>
      <c r="EN88" s="506"/>
      <c r="EO88" s="506"/>
      <c r="EP88" s="506"/>
      <c r="EQ88" s="506"/>
      <c r="ER88" s="506"/>
      <c r="ES88" s="506"/>
      <c r="ET88" s="506"/>
      <c r="EU88" s="506"/>
      <c r="EV88" s="506"/>
      <c r="EW88" s="506"/>
      <c r="EX88" s="506"/>
      <c r="EY88" s="506"/>
      <c r="EZ88" s="506"/>
      <c r="FA88" s="506"/>
      <c r="FB88" s="506"/>
      <c r="FC88" s="506"/>
      <c r="FD88" s="506"/>
      <c r="FE88" s="506"/>
      <c r="FF88" s="506"/>
      <c r="FG88" s="506"/>
      <c r="FH88" s="506"/>
      <c r="FI88" s="506"/>
      <c r="FJ88" s="506"/>
      <c r="FK88" s="506"/>
      <c r="FL88" s="506"/>
      <c r="FM88" s="506"/>
      <c r="FN88" s="506"/>
      <c r="FO88" s="506"/>
      <c r="FP88" s="506"/>
      <c r="FQ88" s="506"/>
      <c r="FR88" s="506"/>
      <c r="FS88" s="506"/>
      <c r="FT88" s="506"/>
      <c r="FU88" s="506"/>
      <c r="FV88" s="506"/>
      <c r="FW88" s="506"/>
      <c r="FX88" s="506"/>
      <c r="FY88" s="506"/>
      <c r="FZ88" s="506"/>
      <c r="GA88" s="506"/>
      <c r="GB88" s="506"/>
    </row>
    <row r="89" spans="9:184" ht="12.75">
      <c r="I89" s="506"/>
      <c r="J89" s="506"/>
      <c r="K89" s="506"/>
      <c r="L89" s="506"/>
      <c r="M89" s="506"/>
      <c r="N89" s="506"/>
      <c r="O89" s="506"/>
      <c r="P89" s="506"/>
      <c r="Q89" s="506"/>
      <c r="R89" s="506"/>
      <c r="S89" s="506"/>
      <c r="T89" s="506"/>
      <c r="U89" s="506"/>
      <c r="V89" s="506"/>
      <c r="W89" s="506"/>
      <c r="X89" s="506"/>
      <c r="Y89" s="506"/>
      <c r="Z89" s="506"/>
      <c r="AA89" s="506"/>
      <c r="AB89" s="506"/>
      <c r="AC89" s="506"/>
      <c r="AD89" s="506"/>
      <c r="AE89" s="506"/>
      <c r="AF89" s="506"/>
      <c r="AG89" s="506"/>
      <c r="AH89" s="506"/>
      <c r="AI89" s="506"/>
      <c r="AJ89" s="506"/>
      <c r="AK89" s="506"/>
      <c r="AL89" s="506"/>
      <c r="AM89" s="506"/>
      <c r="AN89" s="506"/>
      <c r="AO89" s="506"/>
      <c r="AP89" s="506"/>
      <c r="AQ89" s="506"/>
      <c r="AR89" s="506"/>
      <c r="AS89" s="506"/>
      <c r="AT89" s="506"/>
      <c r="AU89" s="506"/>
      <c r="AV89" s="506"/>
      <c r="AW89" s="506"/>
      <c r="AX89" s="506"/>
      <c r="AY89" s="506"/>
      <c r="AZ89" s="506"/>
      <c r="BA89" s="506"/>
      <c r="BB89" s="506"/>
      <c r="BC89" s="506"/>
      <c r="BD89" s="506"/>
      <c r="BE89" s="506"/>
      <c r="BF89" s="506"/>
      <c r="BG89" s="506"/>
      <c r="BH89" s="506"/>
      <c r="BI89" s="506"/>
      <c r="BJ89" s="506"/>
      <c r="BK89" s="506"/>
      <c r="BL89" s="506"/>
      <c r="BM89" s="506"/>
      <c r="BN89" s="506"/>
      <c r="BO89" s="506"/>
      <c r="BP89" s="506"/>
      <c r="BQ89" s="506"/>
      <c r="BR89" s="506"/>
      <c r="BS89" s="506"/>
      <c r="BT89" s="506"/>
      <c r="BU89" s="506"/>
      <c r="BV89" s="506"/>
      <c r="BW89" s="506"/>
      <c r="BX89" s="506"/>
      <c r="BY89" s="506"/>
      <c r="BZ89" s="506"/>
      <c r="CA89" s="506"/>
      <c r="CB89" s="506"/>
      <c r="CC89" s="506"/>
      <c r="CD89" s="506"/>
      <c r="CE89" s="506"/>
      <c r="CF89" s="506"/>
      <c r="CG89" s="506"/>
      <c r="CH89" s="506"/>
      <c r="CI89" s="506"/>
      <c r="CJ89" s="506"/>
      <c r="CK89" s="506"/>
      <c r="CL89" s="506"/>
      <c r="CM89" s="506"/>
      <c r="CN89" s="506"/>
      <c r="CO89" s="506"/>
      <c r="CP89" s="506"/>
      <c r="CQ89" s="506"/>
      <c r="CR89" s="506"/>
      <c r="CS89" s="506"/>
      <c r="CT89" s="506"/>
      <c r="CU89" s="506"/>
      <c r="CV89" s="506"/>
      <c r="CW89" s="506"/>
      <c r="CX89" s="506"/>
      <c r="CY89" s="506"/>
      <c r="CZ89" s="506"/>
      <c r="DA89" s="506"/>
      <c r="DB89" s="506"/>
      <c r="DC89" s="506"/>
      <c r="DD89" s="506"/>
      <c r="DE89" s="506"/>
      <c r="DF89" s="506"/>
      <c r="DG89" s="506"/>
      <c r="DH89" s="506"/>
      <c r="DI89" s="506"/>
      <c r="DJ89" s="506"/>
      <c r="DK89" s="506"/>
      <c r="DL89" s="506"/>
      <c r="DM89" s="506"/>
      <c r="DN89" s="506"/>
      <c r="DO89" s="506"/>
      <c r="DP89" s="506"/>
      <c r="DQ89" s="506"/>
      <c r="DR89" s="506"/>
      <c r="DS89" s="506"/>
      <c r="DT89" s="506"/>
      <c r="DU89" s="506"/>
      <c r="DV89" s="506"/>
      <c r="DW89" s="506"/>
      <c r="DX89" s="506"/>
      <c r="DY89" s="506"/>
      <c r="DZ89" s="506"/>
      <c r="EA89" s="506"/>
      <c r="EB89" s="506"/>
      <c r="EC89" s="506"/>
      <c r="ED89" s="506"/>
      <c r="EE89" s="506"/>
      <c r="EF89" s="506"/>
      <c r="EG89" s="506"/>
      <c r="EH89" s="506"/>
      <c r="EI89" s="506"/>
      <c r="EJ89" s="506"/>
      <c r="EK89" s="506"/>
      <c r="EL89" s="506"/>
      <c r="EM89" s="506"/>
      <c r="EN89" s="506"/>
      <c r="EO89" s="506"/>
      <c r="EP89" s="506"/>
      <c r="EQ89" s="506"/>
      <c r="ER89" s="506"/>
      <c r="ES89" s="506"/>
      <c r="ET89" s="506"/>
      <c r="EU89" s="506"/>
      <c r="EV89" s="506"/>
      <c r="EW89" s="506"/>
      <c r="EX89" s="506"/>
      <c r="EY89" s="506"/>
      <c r="EZ89" s="506"/>
      <c r="FA89" s="506"/>
      <c r="FB89" s="506"/>
      <c r="FC89" s="506"/>
      <c r="FD89" s="506"/>
      <c r="FE89" s="506"/>
      <c r="FF89" s="506"/>
      <c r="FG89" s="506"/>
      <c r="FH89" s="506"/>
      <c r="FI89" s="506"/>
      <c r="FJ89" s="506"/>
      <c r="FK89" s="506"/>
      <c r="FL89" s="506"/>
      <c r="FM89" s="506"/>
      <c r="FN89" s="506"/>
      <c r="FO89" s="506"/>
      <c r="FP89" s="506"/>
      <c r="FQ89" s="506"/>
      <c r="FR89" s="506"/>
      <c r="FS89" s="506"/>
      <c r="FT89" s="506"/>
      <c r="FU89" s="506"/>
      <c r="FV89" s="506"/>
      <c r="FW89" s="506"/>
      <c r="FX89" s="506"/>
      <c r="FY89" s="506"/>
      <c r="FZ89" s="506"/>
      <c r="GA89" s="506"/>
      <c r="GB89" s="506"/>
    </row>
    <row r="90" spans="9:184" ht="12.75">
      <c r="I90" s="506"/>
      <c r="J90" s="506"/>
      <c r="K90" s="506"/>
      <c r="L90" s="506"/>
      <c r="M90" s="506"/>
      <c r="N90" s="506"/>
      <c r="O90" s="506"/>
      <c r="P90" s="506"/>
      <c r="Q90" s="506"/>
      <c r="R90" s="506"/>
      <c r="S90" s="506"/>
      <c r="T90" s="506"/>
      <c r="U90" s="506"/>
      <c r="V90" s="506"/>
      <c r="W90" s="506"/>
      <c r="X90" s="506"/>
      <c r="Y90" s="506"/>
      <c r="Z90" s="506"/>
      <c r="AA90" s="506"/>
      <c r="AB90" s="506"/>
      <c r="AC90" s="506"/>
      <c r="AD90" s="506"/>
      <c r="AE90" s="506"/>
      <c r="AF90" s="506"/>
      <c r="AG90" s="506"/>
      <c r="AH90" s="506"/>
      <c r="AI90" s="506"/>
      <c r="AJ90" s="506"/>
      <c r="AK90" s="506"/>
      <c r="AL90" s="506"/>
      <c r="AM90" s="506"/>
      <c r="AN90" s="506"/>
      <c r="AO90" s="506"/>
      <c r="AP90" s="506"/>
      <c r="AQ90" s="506"/>
      <c r="AR90" s="506"/>
      <c r="AS90" s="506"/>
      <c r="AT90" s="506"/>
      <c r="AU90" s="506"/>
      <c r="AV90" s="506"/>
      <c r="AW90" s="506"/>
      <c r="AX90" s="506"/>
      <c r="AY90" s="506"/>
      <c r="AZ90" s="506"/>
      <c r="BA90" s="506"/>
      <c r="BB90" s="506"/>
      <c r="BC90" s="506"/>
      <c r="BD90" s="506"/>
      <c r="BE90" s="506"/>
      <c r="BF90" s="506"/>
      <c r="BG90" s="506"/>
      <c r="BH90" s="506"/>
      <c r="BI90" s="506"/>
      <c r="BJ90" s="506"/>
      <c r="BK90" s="506"/>
      <c r="BL90" s="506"/>
      <c r="BM90" s="506"/>
      <c r="BN90" s="506"/>
      <c r="BO90" s="506"/>
      <c r="BP90" s="506"/>
      <c r="BQ90" s="506"/>
      <c r="BR90" s="506"/>
      <c r="BS90" s="506"/>
      <c r="BT90" s="506"/>
      <c r="BU90" s="506"/>
      <c r="BV90" s="506"/>
      <c r="BW90" s="506"/>
      <c r="BX90" s="506"/>
      <c r="BY90" s="506"/>
      <c r="BZ90" s="506"/>
      <c r="CA90" s="506"/>
      <c r="CB90" s="506"/>
      <c r="CC90" s="506"/>
      <c r="CD90" s="506"/>
      <c r="CE90" s="506"/>
      <c r="CF90" s="506"/>
      <c r="CG90" s="506"/>
      <c r="CH90" s="506"/>
      <c r="CI90" s="506"/>
      <c r="CJ90" s="506"/>
      <c r="CK90" s="506"/>
      <c r="CL90" s="506"/>
      <c r="CM90" s="506"/>
      <c r="CN90" s="506"/>
      <c r="CO90" s="506"/>
      <c r="CP90" s="506"/>
      <c r="CQ90" s="506"/>
      <c r="CR90" s="506"/>
      <c r="CS90" s="506"/>
      <c r="CT90" s="506"/>
      <c r="CU90" s="506"/>
      <c r="CV90" s="506"/>
      <c r="CW90" s="506"/>
      <c r="CX90" s="506"/>
      <c r="CY90" s="506"/>
      <c r="CZ90" s="506"/>
      <c r="DA90" s="506"/>
      <c r="DB90" s="506"/>
      <c r="DC90" s="506"/>
      <c r="DD90" s="506"/>
      <c r="DE90" s="506"/>
      <c r="DF90" s="506"/>
      <c r="DG90" s="506"/>
      <c r="DH90" s="506"/>
      <c r="DI90" s="506"/>
      <c r="DJ90" s="506"/>
      <c r="DK90" s="506"/>
      <c r="DL90" s="506"/>
      <c r="DM90" s="506"/>
      <c r="DN90" s="506"/>
      <c r="DO90" s="506"/>
      <c r="DP90" s="506"/>
      <c r="DQ90" s="506"/>
      <c r="DR90" s="506"/>
      <c r="DS90" s="506"/>
      <c r="DT90" s="506"/>
      <c r="DU90" s="506"/>
      <c r="DV90" s="506"/>
      <c r="DW90" s="506"/>
      <c r="DX90" s="506"/>
      <c r="DY90" s="506"/>
      <c r="DZ90" s="506"/>
      <c r="EA90" s="506"/>
      <c r="EB90" s="506"/>
      <c r="EC90" s="506"/>
      <c r="ED90" s="506"/>
      <c r="EE90" s="506"/>
      <c r="EF90" s="506"/>
      <c r="EG90" s="506"/>
      <c r="EH90" s="506"/>
      <c r="EI90" s="506"/>
      <c r="EJ90" s="506"/>
      <c r="EK90" s="506"/>
      <c r="EL90" s="506"/>
      <c r="EM90" s="506"/>
      <c r="EN90" s="506"/>
      <c r="EO90" s="506"/>
      <c r="EP90" s="506"/>
      <c r="EQ90" s="506"/>
      <c r="ER90" s="506"/>
      <c r="ES90" s="506"/>
      <c r="ET90" s="506"/>
      <c r="EU90" s="506"/>
      <c r="EV90" s="506"/>
      <c r="EW90" s="506"/>
      <c r="EX90" s="506"/>
      <c r="EY90" s="506"/>
      <c r="EZ90" s="506"/>
      <c r="FA90" s="506"/>
      <c r="FB90" s="506"/>
      <c r="FC90" s="506"/>
      <c r="FD90" s="506"/>
      <c r="FE90" s="506"/>
      <c r="FF90" s="506"/>
      <c r="FG90" s="506"/>
      <c r="FH90" s="506"/>
      <c r="FI90" s="506"/>
      <c r="FJ90" s="506"/>
      <c r="FK90" s="506"/>
      <c r="FL90" s="506"/>
      <c r="FM90" s="506"/>
      <c r="FN90" s="506"/>
      <c r="FO90" s="506"/>
      <c r="FP90" s="506"/>
      <c r="FQ90" s="506"/>
      <c r="FR90" s="506"/>
      <c r="FS90" s="506"/>
      <c r="FT90" s="506"/>
      <c r="FU90" s="506"/>
      <c r="FV90" s="506"/>
      <c r="FW90" s="506"/>
      <c r="FX90" s="506"/>
      <c r="FY90" s="506"/>
      <c r="FZ90" s="506"/>
      <c r="GA90" s="506"/>
      <c r="GB90" s="506"/>
    </row>
    <row r="91" spans="9:184" ht="12.75">
      <c r="I91" s="506"/>
      <c r="J91" s="506"/>
      <c r="K91" s="506"/>
      <c r="L91" s="506"/>
      <c r="M91" s="506"/>
      <c r="N91" s="506"/>
      <c r="O91" s="506"/>
      <c r="P91" s="506"/>
      <c r="Q91" s="506"/>
      <c r="R91" s="506"/>
      <c r="S91" s="506"/>
      <c r="T91" s="506"/>
      <c r="U91" s="506"/>
      <c r="V91" s="506"/>
      <c r="W91" s="506"/>
      <c r="X91" s="506"/>
      <c r="Y91" s="506"/>
      <c r="Z91" s="506"/>
      <c r="AA91" s="506"/>
      <c r="AB91" s="506"/>
      <c r="AC91" s="506"/>
      <c r="AD91" s="506"/>
      <c r="AE91" s="506"/>
      <c r="AF91" s="506"/>
      <c r="AG91" s="506"/>
      <c r="AH91" s="506"/>
      <c r="AI91" s="506"/>
      <c r="AJ91" s="506"/>
      <c r="AK91" s="506"/>
      <c r="AL91" s="506"/>
      <c r="AM91" s="506"/>
      <c r="AN91" s="506"/>
      <c r="AO91" s="506"/>
      <c r="AP91" s="506"/>
      <c r="AQ91" s="506"/>
      <c r="AR91" s="506"/>
      <c r="AS91" s="506"/>
      <c r="AT91" s="506"/>
      <c r="AU91" s="506"/>
      <c r="AV91" s="506"/>
      <c r="AW91" s="506"/>
      <c r="AX91" s="506"/>
      <c r="AY91" s="506"/>
      <c r="AZ91" s="506"/>
      <c r="BA91" s="506"/>
      <c r="BB91" s="506"/>
      <c r="BC91" s="506"/>
      <c r="BD91" s="506"/>
      <c r="BE91" s="506"/>
      <c r="BF91" s="506"/>
      <c r="BG91" s="506"/>
      <c r="BH91" s="506"/>
      <c r="BI91" s="506"/>
      <c r="BJ91" s="506"/>
      <c r="BK91" s="506"/>
      <c r="BL91" s="506"/>
      <c r="BM91" s="506"/>
      <c r="BN91" s="506"/>
      <c r="BO91" s="506"/>
      <c r="BP91" s="506"/>
      <c r="BQ91" s="506"/>
      <c r="BR91" s="506"/>
      <c r="BS91" s="506"/>
      <c r="BT91" s="506"/>
      <c r="BU91" s="506"/>
      <c r="BV91" s="506"/>
      <c r="BW91" s="506"/>
      <c r="BX91" s="506"/>
      <c r="BY91" s="506"/>
      <c r="BZ91" s="506"/>
      <c r="CA91" s="506"/>
      <c r="CB91" s="506"/>
      <c r="CC91" s="506"/>
      <c r="CD91" s="506"/>
      <c r="CE91" s="506"/>
      <c r="CF91" s="506"/>
      <c r="CG91" s="506"/>
      <c r="CH91" s="506"/>
      <c r="CI91" s="506"/>
      <c r="CJ91" s="506"/>
      <c r="CK91" s="506"/>
      <c r="CL91" s="506"/>
      <c r="CM91" s="506"/>
      <c r="CN91" s="506"/>
      <c r="CO91" s="506"/>
      <c r="CP91" s="506"/>
      <c r="CQ91" s="506"/>
      <c r="CR91" s="506"/>
      <c r="CS91" s="506"/>
      <c r="CT91" s="506"/>
      <c r="CU91" s="506"/>
      <c r="CV91" s="506"/>
      <c r="CW91" s="506"/>
      <c r="CX91" s="506"/>
      <c r="CY91" s="506"/>
      <c r="CZ91" s="506"/>
      <c r="DA91" s="506"/>
      <c r="DB91" s="506"/>
      <c r="DC91" s="506"/>
      <c r="DD91" s="506"/>
      <c r="DE91" s="506"/>
      <c r="DF91" s="506"/>
      <c r="DG91" s="506"/>
      <c r="DH91" s="506"/>
      <c r="DI91" s="506"/>
      <c r="DJ91" s="506"/>
      <c r="DK91" s="506"/>
      <c r="DL91" s="506"/>
      <c r="DM91" s="506"/>
      <c r="DN91" s="506"/>
      <c r="DO91" s="506"/>
      <c r="DP91" s="506"/>
      <c r="DQ91" s="506"/>
      <c r="DR91" s="506"/>
      <c r="DS91" s="506"/>
      <c r="DT91" s="506"/>
      <c r="DU91" s="506"/>
      <c r="DV91" s="506"/>
      <c r="DW91" s="506"/>
      <c r="DX91" s="506"/>
      <c r="DY91" s="506"/>
      <c r="DZ91" s="506"/>
      <c r="EA91" s="506"/>
      <c r="EB91" s="506"/>
      <c r="EC91" s="506"/>
      <c r="ED91" s="506"/>
      <c r="EE91" s="506"/>
      <c r="EF91" s="506"/>
      <c r="EG91" s="506"/>
      <c r="EH91" s="506"/>
      <c r="EI91" s="506"/>
      <c r="EJ91" s="506"/>
      <c r="EK91" s="506"/>
      <c r="EL91" s="506"/>
      <c r="EM91" s="506"/>
      <c r="EN91" s="506"/>
      <c r="EO91" s="506"/>
      <c r="EP91" s="506"/>
      <c r="EQ91" s="506"/>
      <c r="ER91" s="506"/>
      <c r="ES91" s="506"/>
      <c r="ET91" s="506"/>
      <c r="EU91" s="506"/>
      <c r="EV91" s="506"/>
      <c r="EW91" s="506"/>
      <c r="EX91" s="506"/>
      <c r="EY91" s="506"/>
      <c r="EZ91" s="506"/>
      <c r="FA91" s="506"/>
      <c r="FB91" s="506"/>
      <c r="FC91" s="506"/>
      <c r="FD91" s="506"/>
      <c r="FE91" s="506"/>
      <c r="FF91" s="506"/>
      <c r="FG91" s="506"/>
      <c r="FH91" s="506"/>
      <c r="FI91" s="506"/>
      <c r="FJ91" s="506"/>
      <c r="FK91" s="506"/>
      <c r="FL91" s="506"/>
      <c r="FM91" s="506"/>
      <c r="FN91" s="506"/>
      <c r="FO91" s="506"/>
      <c r="FP91" s="506"/>
      <c r="FQ91" s="506"/>
      <c r="FR91" s="506"/>
      <c r="FS91" s="506"/>
      <c r="FT91" s="506"/>
      <c r="FU91" s="506"/>
      <c r="FV91" s="506"/>
      <c r="FW91" s="506"/>
      <c r="FX91" s="506"/>
      <c r="FY91" s="506"/>
      <c r="FZ91" s="506"/>
      <c r="GA91" s="506"/>
      <c r="GB91" s="506"/>
    </row>
    <row r="92" spans="9:184" ht="12.75">
      <c r="I92" s="506"/>
      <c r="J92" s="506"/>
      <c r="K92" s="506"/>
      <c r="L92" s="506"/>
      <c r="M92" s="506"/>
      <c r="N92" s="506"/>
      <c r="O92" s="506"/>
      <c r="P92" s="506"/>
      <c r="Q92" s="506"/>
      <c r="R92" s="506"/>
      <c r="S92" s="506"/>
      <c r="T92" s="506"/>
      <c r="U92" s="506"/>
      <c r="V92" s="506"/>
      <c r="W92" s="506"/>
      <c r="X92" s="506"/>
      <c r="Y92" s="506"/>
      <c r="Z92" s="506"/>
      <c r="AA92" s="506"/>
      <c r="AB92" s="506"/>
      <c r="AC92" s="506"/>
      <c r="AD92" s="506"/>
      <c r="AE92" s="506"/>
      <c r="AF92" s="506"/>
      <c r="AG92" s="506"/>
      <c r="AH92" s="506"/>
      <c r="AI92" s="506"/>
      <c r="AJ92" s="506"/>
      <c r="AK92" s="506"/>
      <c r="AL92" s="506"/>
      <c r="AM92" s="506"/>
      <c r="AN92" s="506"/>
      <c r="AO92" s="506"/>
      <c r="AP92" s="506"/>
      <c r="AQ92" s="506"/>
      <c r="AR92" s="506"/>
      <c r="AS92" s="506"/>
      <c r="AT92" s="506"/>
      <c r="AU92" s="506"/>
      <c r="AV92" s="506"/>
      <c r="AW92" s="506"/>
      <c r="AX92" s="506"/>
      <c r="AY92" s="506"/>
      <c r="AZ92" s="506"/>
      <c r="BA92" s="506"/>
      <c r="BB92" s="506"/>
      <c r="BC92" s="506"/>
      <c r="BD92" s="506"/>
      <c r="BE92" s="506"/>
      <c r="BF92" s="506"/>
      <c r="BG92" s="506"/>
      <c r="BH92" s="506"/>
      <c r="BI92" s="506"/>
      <c r="BJ92" s="506"/>
      <c r="BK92" s="506"/>
      <c r="BL92" s="506"/>
      <c r="BM92" s="506"/>
      <c r="BN92" s="506"/>
      <c r="BO92" s="506"/>
      <c r="BP92" s="506"/>
      <c r="BQ92" s="506"/>
      <c r="BR92" s="506"/>
      <c r="BS92" s="506"/>
      <c r="BT92" s="506"/>
      <c r="BU92" s="506"/>
      <c r="BV92" s="506"/>
      <c r="BW92" s="506"/>
      <c r="BX92" s="506"/>
      <c r="BY92" s="506"/>
      <c r="BZ92" s="506"/>
      <c r="CA92" s="506"/>
      <c r="CB92" s="506"/>
      <c r="CC92" s="506"/>
      <c r="CD92" s="506"/>
      <c r="CE92" s="506"/>
      <c r="CF92" s="506"/>
      <c r="CG92" s="506"/>
      <c r="CH92" s="506"/>
      <c r="CI92" s="506"/>
      <c r="CJ92" s="506"/>
      <c r="CK92" s="506"/>
      <c r="CL92" s="506"/>
      <c r="CM92" s="506"/>
      <c r="CN92" s="506"/>
      <c r="CO92" s="506"/>
      <c r="CP92" s="506"/>
      <c r="CQ92" s="506"/>
      <c r="CR92" s="506"/>
      <c r="CS92" s="506"/>
      <c r="CT92" s="506"/>
      <c r="CU92" s="506"/>
      <c r="CV92" s="506"/>
      <c r="CW92" s="506"/>
      <c r="CX92" s="506"/>
      <c r="CY92" s="506"/>
      <c r="CZ92" s="506"/>
      <c r="DA92" s="506"/>
      <c r="DB92" s="506"/>
      <c r="DC92" s="506"/>
      <c r="DD92" s="506"/>
      <c r="DE92" s="506"/>
      <c r="DF92" s="506"/>
      <c r="DG92" s="506"/>
      <c r="DH92" s="506"/>
      <c r="DI92" s="506"/>
      <c r="DJ92" s="506"/>
      <c r="DK92" s="506"/>
      <c r="DL92" s="506"/>
      <c r="DM92" s="506"/>
      <c r="DN92" s="506"/>
      <c r="DO92" s="506"/>
      <c r="DP92" s="506"/>
      <c r="DQ92" s="506"/>
      <c r="DR92" s="506"/>
      <c r="DS92" s="506"/>
      <c r="DT92" s="506"/>
      <c r="DU92" s="506"/>
      <c r="DV92" s="506"/>
      <c r="DW92" s="506"/>
      <c r="DX92" s="506"/>
      <c r="DY92" s="506"/>
      <c r="DZ92" s="506"/>
      <c r="EA92" s="506"/>
      <c r="EB92" s="506"/>
      <c r="EC92" s="506"/>
      <c r="ED92" s="506"/>
      <c r="EE92" s="506"/>
      <c r="EF92" s="506"/>
      <c r="EG92" s="506"/>
      <c r="EH92" s="506"/>
      <c r="EI92" s="506"/>
      <c r="EJ92" s="506"/>
      <c r="EK92" s="506"/>
      <c r="EL92" s="506"/>
      <c r="EM92" s="506"/>
      <c r="EN92" s="506"/>
      <c r="EO92" s="506"/>
      <c r="EP92" s="506"/>
      <c r="EQ92" s="506"/>
      <c r="ER92" s="506"/>
      <c r="ES92" s="506"/>
      <c r="ET92" s="506"/>
      <c r="EU92" s="506"/>
      <c r="EV92" s="506"/>
      <c r="EW92" s="506"/>
      <c r="EX92" s="506"/>
      <c r="EY92" s="506"/>
      <c r="EZ92" s="506"/>
      <c r="FA92" s="506"/>
      <c r="FB92" s="506"/>
      <c r="FC92" s="506"/>
      <c r="FD92" s="506"/>
      <c r="FE92" s="506"/>
      <c r="FF92" s="506"/>
      <c r="FG92" s="506"/>
      <c r="FH92" s="506"/>
      <c r="FI92" s="506"/>
      <c r="FJ92" s="506"/>
      <c r="FK92" s="506"/>
      <c r="FL92" s="506"/>
      <c r="FM92" s="506"/>
      <c r="FN92" s="506"/>
      <c r="FO92" s="506"/>
      <c r="FP92" s="506"/>
      <c r="FQ92" s="506"/>
      <c r="FR92" s="506"/>
      <c r="FS92" s="506"/>
      <c r="FT92" s="506"/>
      <c r="FU92" s="506"/>
      <c r="FV92" s="506"/>
      <c r="FW92" s="506"/>
      <c r="FX92" s="506"/>
      <c r="FY92" s="506"/>
      <c r="FZ92" s="506"/>
      <c r="GA92" s="506"/>
      <c r="GB92" s="506"/>
    </row>
    <row r="93" spans="9:184" ht="12.75">
      <c r="I93" s="506"/>
      <c r="J93" s="506"/>
      <c r="K93" s="506"/>
      <c r="L93" s="506"/>
      <c r="M93" s="506"/>
      <c r="N93" s="506"/>
      <c r="O93" s="506"/>
      <c r="P93" s="506"/>
      <c r="Q93" s="506"/>
      <c r="R93" s="506"/>
      <c r="S93" s="506"/>
      <c r="T93" s="506"/>
      <c r="U93" s="506"/>
      <c r="V93" s="506"/>
      <c r="W93" s="506"/>
      <c r="X93" s="506"/>
      <c r="Y93" s="506"/>
      <c r="Z93" s="506"/>
      <c r="AA93" s="506"/>
      <c r="AB93" s="506"/>
      <c r="AC93" s="506"/>
      <c r="AD93" s="506"/>
      <c r="AE93" s="506"/>
      <c r="AF93" s="506"/>
      <c r="AG93" s="506"/>
      <c r="AH93" s="506"/>
      <c r="AI93" s="506"/>
      <c r="AJ93" s="506"/>
      <c r="AK93" s="506"/>
      <c r="AL93" s="506"/>
      <c r="AM93" s="506"/>
      <c r="AN93" s="506"/>
      <c r="AO93" s="506"/>
      <c r="AP93" s="506"/>
      <c r="AQ93" s="506"/>
      <c r="AR93" s="506"/>
      <c r="AS93" s="506"/>
      <c r="AT93" s="506"/>
      <c r="AU93" s="506"/>
      <c r="AV93" s="506"/>
      <c r="AW93" s="506"/>
      <c r="AX93" s="506"/>
      <c r="AY93" s="506"/>
      <c r="AZ93" s="506"/>
      <c r="BA93" s="506"/>
      <c r="BB93" s="506"/>
      <c r="BC93" s="506"/>
      <c r="BD93" s="506"/>
      <c r="BE93" s="506"/>
      <c r="BF93" s="506"/>
      <c r="BG93" s="506"/>
      <c r="BH93" s="506"/>
      <c r="BI93" s="506"/>
      <c r="BJ93" s="506"/>
      <c r="BK93" s="506"/>
      <c r="BL93" s="506"/>
      <c r="BM93" s="506"/>
      <c r="BN93" s="506"/>
      <c r="BO93" s="506"/>
      <c r="BP93" s="506"/>
      <c r="BQ93" s="506"/>
      <c r="BR93" s="506"/>
      <c r="BS93" s="506"/>
      <c r="BT93" s="506"/>
      <c r="BU93" s="506"/>
      <c r="BV93" s="506"/>
      <c r="BW93" s="506"/>
      <c r="BX93" s="506"/>
      <c r="BY93" s="506"/>
      <c r="BZ93" s="506"/>
      <c r="CA93" s="506"/>
      <c r="CB93" s="506"/>
      <c r="CC93" s="506"/>
      <c r="CD93" s="506"/>
      <c r="CE93" s="506"/>
      <c r="CF93" s="506"/>
      <c r="CG93" s="506"/>
      <c r="CH93" s="506"/>
      <c r="CI93" s="506"/>
      <c r="CJ93" s="506"/>
      <c r="CK93" s="506"/>
      <c r="CL93" s="506"/>
      <c r="CM93" s="506"/>
      <c r="CN93" s="506"/>
      <c r="CO93" s="506"/>
      <c r="CP93" s="506"/>
      <c r="CQ93" s="506"/>
      <c r="CR93" s="506"/>
      <c r="CS93" s="506"/>
      <c r="CT93" s="506"/>
      <c r="CU93" s="506"/>
      <c r="CV93" s="506"/>
      <c r="CW93" s="506"/>
      <c r="CX93" s="506"/>
      <c r="CY93" s="506"/>
      <c r="CZ93" s="506"/>
      <c r="DA93" s="506"/>
      <c r="DB93" s="506"/>
      <c r="DC93" s="506"/>
      <c r="DD93" s="506"/>
      <c r="DE93" s="506"/>
      <c r="DF93" s="506"/>
      <c r="DG93" s="506"/>
      <c r="DH93" s="506"/>
      <c r="DI93" s="506"/>
      <c r="DJ93" s="506"/>
      <c r="DK93" s="506"/>
      <c r="DL93" s="506"/>
      <c r="DM93" s="506"/>
      <c r="DN93" s="506"/>
      <c r="DO93" s="506"/>
      <c r="DP93" s="506"/>
      <c r="DQ93" s="506"/>
      <c r="DR93" s="506"/>
      <c r="DS93" s="506"/>
      <c r="DT93" s="506"/>
      <c r="DU93" s="506"/>
      <c r="DV93" s="506"/>
      <c r="DW93" s="506"/>
      <c r="DX93" s="506"/>
      <c r="DY93" s="506"/>
      <c r="DZ93" s="506"/>
      <c r="EA93" s="506"/>
      <c r="EB93" s="506"/>
      <c r="EC93" s="506"/>
      <c r="ED93" s="506"/>
      <c r="EE93" s="506"/>
      <c r="EF93" s="506"/>
      <c r="EG93" s="506"/>
      <c r="EH93" s="506"/>
      <c r="EI93" s="506"/>
      <c r="EJ93" s="506"/>
      <c r="EK93" s="506"/>
      <c r="EL93" s="506"/>
      <c r="EM93" s="506"/>
      <c r="EN93" s="506"/>
      <c r="EO93" s="506"/>
      <c r="EP93" s="506"/>
      <c r="EQ93" s="506"/>
      <c r="ER93" s="506"/>
      <c r="ES93" s="506"/>
      <c r="ET93" s="506"/>
      <c r="EU93" s="506"/>
      <c r="EV93" s="506"/>
      <c r="EW93" s="506"/>
      <c r="EX93" s="506"/>
      <c r="EY93" s="506"/>
      <c r="EZ93" s="506"/>
      <c r="FA93" s="506"/>
      <c r="FB93" s="506"/>
      <c r="FC93" s="506"/>
      <c r="FD93" s="506"/>
      <c r="FE93" s="506"/>
      <c r="FF93" s="506"/>
      <c r="FG93" s="506"/>
      <c r="FH93" s="506"/>
      <c r="FI93" s="506"/>
      <c r="FJ93" s="506"/>
      <c r="FK93" s="506"/>
      <c r="FL93" s="506"/>
      <c r="FM93" s="506"/>
      <c r="FN93" s="506"/>
      <c r="FO93" s="506"/>
      <c r="FP93" s="506"/>
      <c r="FQ93" s="506"/>
      <c r="FR93" s="506"/>
      <c r="FS93" s="506"/>
      <c r="FT93" s="506"/>
      <c r="FU93" s="506"/>
      <c r="FV93" s="506"/>
      <c r="FW93" s="506"/>
      <c r="FX93" s="506"/>
      <c r="FY93" s="506"/>
      <c r="FZ93" s="506"/>
      <c r="GA93" s="506"/>
      <c r="GB93" s="506"/>
    </row>
    <row r="94" spans="9:184" ht="12.75">
      <c r="I94" s="506"/>
      <c r="J94" s="506"/>
      <c r="K94" s="506"/>
      <c r="L94" s="506"/>
      <c r="M94" s="506"/>
      <c r="N94" s="506"/>
      <c r="O94" s="506"/>
      <c r="P94" s="506"/>
      <c r="Q94" s="506"/>
      <c r="R94" s="506"/>
      <c r="S94" s="506"/>
      <c r="T94" s="506"/>
      <c r="U94" s="506"/>
      <c r="V94" s="506"/>
      <c r="W94" s="506"/>
      <c r="X94" s="506"/>
      <c r="Y94" s="506"/>
      <c r="Z94" s="506"/>
      <c r="AA94" s="506"/>
      <c r="AB94" s="506"/>
      <c r="AC94" s="506"/>
      <c r="AD94" s="506"/>
      <c r="AE94" s="506"/>
      <c r="AF94" s="506"/>
      <c r="AG94" s="506"/>
      <c r="AH94" s="506"/>
      <c r="AI94" s="506"/>
      <c r="AJ94" s="506"/>
      <c r="AK94" s="506"/>
      <c r="AL94" s="506"/>
      <c r="AM94" s="506"/>
      <c r="AN94" s="506"/>
      <c r="AO94" s="506"/>
      <c r="AP94" s="506"/>
      <c r="AQ94" s="506"/>
      <c r="AR94" s="506"/>
      <c r="AS94" s="506"/>
      <c r="AT94" s="506"/>
      <c r="AU94" s="506"/>
      <c r="AV94" s="506"/>
      <c r="AW94" s="506"/>
      <c r="AX94" s="506"/>
      <c r="AY94" s="506"/>
      <c r="AZ94" s="506"/>
      <c r="BA94" s="506"/>
      <c r="BB94" s="506"/>
      <c r="BC94" s="506"/>
      <c r="BD94" s="506"/>
      <c r="BE94" s="506"/>
      <c r="BF94" s="506"/>
      <c r="BG94" s="506"/>
      <c r="BH94" s="506"/>
      <c r="BI94" s="506"/>
      <c r="BJ94" s="506"/>
      <c r="BK94" s="506"/>
      <c r="BL94" s="506"/>
      <c r="BM94" s="506"/>
      <c r="BN94" s="506"/>
      <c r="BO94" s="506"/>
      <c r="BP94" s="506"/>
      <c r="BQ94" s="506"/>
      <c r="BR94" s="506"/>
      <c r="BS94" s="506"/>
      <c r="BT94" s="506"/>
      <c r="BU94" s="506"/>
      <c r="BV94" s="506"/>
      <c r="BW94" s="506"/>
      <c r="BX94" s="506"/>
      <c r="BY94" s="506"/>
      <c r="BZ94" s="506"/>
      <c r="CA94" s="506"/>
      <c r="CB94" s="506"/>
      <c r="CC94" s="506"/>
      <c r="CD94" s="506"/>
      <c r="CE94" s="506"/>
      <c r="CF94" s="506"/>
      <c r="CG94" s="506"/>
      <c r="CH94" s="506"/>
      <c r="CI94" s="506"/>
      <c r="CJ94" s="506"/>
      <c r="CK94" s="506"/>
      <c r="CL94" s="506"/>
      <c r="CM94" s="506"/>
      <c r="CN94" s="506"/>
      <c r="CO94" s="506"/>
      <c r="CP94" s="506"/>
      <c r="CQ94" s="506"/>
      <c r="CR94" s="506"/>
      <c r="CS94" s="506"/>
      <c r="CT94" s="506"/>
      <c r="CU94" s="506"/>
      <c r="CV94" s="506"/>
      <c r="CW94" s="506"/>
      <c r="CX94" s="506"/>
      <c r="CY94" s="506"/>
      <c r="CZ94" s="506"/>
      <c r="DA94" s="506"/>
      <c r="DB94" s="506"/>
      <c r="DC94" s="506"/>
      <c r="DD94" s="506"/>
      <c r="DE94" s="506"/>
      <c r="DF94" s="506"/>
      <c r="DG94" s="506"/>
      <c r="DH94" s="506"/>
      <c r="DI94" s="506"/>
      <c r="DJ94" s="506"/>
      <c r="DK94" s="506"/>
      <c r="DL94" s="506"/>
      <c r="DM94" s="506"/>
      <c r="DN94" s="506"/>
      <c r="DO94" s="506"/>
      <c r="DP94" s="506"/>
      <c r="DQ94" s="506"/>
      <c r="DR94" s="506"/>
      <c r="DS94" s="506"/>
      <c r="DT94" s="506"/>
      <c r="DU94" s="506"/>
      <c r="DV94" s="506"/>
      <c r="DW94" s="506"/>
      <c r="DX94" s="506"/>
      <c r="DY94" s="506"/>
      <c r="DZ94" s="506"/>
      <c r="EA94" s="506"/>
      <c r="EB94" s="506"/>
      <c r="EC94" s="506"/>
      <c r="ED94" s="506"/>
      <c r="EE94" s="506"/>
      <c r="EF94" s="506"/>
      <c r="EG94" s="506"/>
      <c r="EH94" s="506"/>
      <c r="EI94" s="506"/>
      <c r="EJ94" s="506"/>
      <c r="EK94" s="506"/>
      <c r="EL94" s="506"/>
      <c r="EM94" s="506"/>
      <c r="EN94" s="506"/>
      <c r="EO94" s="506"/>
      <c r="EP94" s="506"/>
      <c r="EQ94" s="506"/>
      <c r="ER94" s="506"/>
      <c r="ES94" s="506"/>
      <c r="ET94" s="506"/>
      <c r="EU94" s="506"/>
      <c r="EV94" s="506"/>
      <c r="EW94" s="506"/>
      <c r="EX94" s="506"/>
      <c r="EY94" s="506"/>
      <c r="EZ94" s="506"/>
      <c r="FA94" s="506"/>
      <c r="FB94" s="506"/>
      <c r="FC94" s="506"/>
      <c r="FD94" s="506"/>
      <c r="FE94" s="506"/>
      <c r="FF94" s="506"/>
      <c r="FG94" s="506"/>
      <c r="FH94" s="506"/>
      <c r="FI94" s="506"/>
      <c r="FJ94" s="506"/>
      <c r="FK94" s="506"/>
      <c r="FL94" s="506"/>
      <c r="FM94" s="506"/>
      <c r="FN94" s="506"/>
      <c r="FO94" s="506"/>
      <c r="FP94" s="506"/>
      <c r="FQ94" s="506"/>
      <c r="FR94" s="506"/>
      <c r="FS94" s="506"/>
      <c r="FT94" s="506"/>
      <c r="FU94" s="506"/>
      <c r="FV94" s="506"/>
      <c r="FW94" s="506"/>
      <c r="FX94" s="506"/>
      <c r="FY94" s="506"/>
      <c r="FZ94" s="506"/>
      <c r="GA94" s="506"/>
      <c r="GB94" s="506"/>
    </row>
    <row r="95" spans="9:184" ht="12.75">
      <c r="I95" s="506"/>
      <c r="J95" s="506"/>
      <c r="K95" s="506"/>
      <c r="L95" s="506"/>
      <c r="M95" s="506"/>
      <c r="N95" s="506"/>
      <c r="O95" s="506"/>
      <c r="P95" s="506"/>
      <c r="Q95" s="506"/>
      <c r="R95" s="506"/>
      <c r="S95" s="506"/>
      <c r="T95" s="506"/>
      <c r="U95" s="506"/>
      <c r="V95" s="506"/>
      <c r="W95" s="506"/>
      <c r="X95" s="506"/>
      <c r="Y95" s="506"/>
      <c r="Z95" s="506"/>
      <c r="AA95" s="506"/>
      <c r="AB95" s="506"/>
      <c r="AC95" s="506"/>
      <c r="AD95" s="506"/>
      <c r="AE95" s="506"/>
      <c r="AF95" s="506"/>
      <c r="AG95" s="506"/>
      <c r="AH95" s="506"/>
      <c r="AI95" s="506"/>
      <c r="AJ95" s="506"/>
      <c r="AK95" s="506"/>
      <c r="AL95" s="506"/>
      <c r="AM95" s="506"/>
      <c r="AN95" s="506"/>
      <c r="AO95" s="506"/>
      <c r="AP95" s="506"/>
      <c r="AQ95" s="506"/>
      <c r="AR95" s="506"/>
      <c r="AS95" s="506"/>
      <c r="AT95" s="506"/>
      <c r="AU95" s="506"/>
      <c r="AV95" s="506"/>
      <c r="AW95" s="506"/>
      <c r="AX95" s="506"/>
      <c r="AY95" s="506"/>
      <c r="AZ95" s="506"/>
      <c r="BA95" s="506"/>
      <c r="BB95" s="506"/>
      <c r="BC95" s="506"/>
      <c r="BD95" s="506"/>
      <c r="BE95" s="506"/>
      <c r="BF95" s="506"/>
      <c r="BG95" s="506"/>
      <c r="BH95" s="506"/>
      <c r="BI95" s="506"/>
      <c r="BJ95" s="506"/>
      <c r="BK95" s="506"/>
      <c r="BL95" s="506"/>
      <c r="BM95" s="506"/>
      <c r="BN95" s="506"/>
      <c r="BO95" s="506"/>
      <c r="BP95" s="506"/>
      <c r="BQ95" s="506"/>
      <c r="BR95" s="506"/>
      <c r="BS95" s="506"/>
      <c r="BT95" s="506"/>
      <c r="BU95" s="506"/>
      <c r="BV95" s="506"/>
      <c r="BW95" s="506"/>
      <c r="BX95" s="506"/>
      <c r="BY95" s="506"/>
      <c r="BZ95" s="506"/>
      <c r="CA95" s="506"/>
      <c r="CB95" s="506"/>
      <c r="CC95" s="506"/>
      <c r="CD95" s="506"/>
      <c r="CE95" s="506"/>
      <c r="CF95" s="506"/>
      <c r="CG95" s="506"/>
      <c r="CH95" s="506"/>
      <c r="CI95" s="506"/>
      <c r="CJ95" s="506"/>
      <c r="CK95" s="506"/>
      <c r="CL95" s="506"/>
      <c r="CM95" s="506"/>
      <c r="CN95" s="506"/>
      <c r="CO95" s="506"/>
      <c r="CP95" s="506"/>
      <c r="CQ95" s="506"/>
      <c r="CR95" s="506"/>
      <c r="CS95" s="506"/>
      <c r="CT95" s="506"/>
      <c r="CU95" s="506"/>
      <c r="CV95" s="506"/>
      <c r="CW95" s="506"/>
      <c r="CX95" s="506"/>
      <c r="CY95" s="506"/>
      <c r="CZ95" s="506"/>
      <c r="DA95" s="506"/>
      <c r="DB95" s="506"/>
      <c r="DC95" s="506"/>
      <c r="DD95" s="506"/>
      <c r="DE95" s="506"/>
      <c r="DF95" s="506"/>
      <c r="DG95" s="506"/>
      <c r="DH95" s="506"/>
      <c r="DI95" s="506"/>
      <c r="DJ95" s="506"/>
      <c r="DK95" s="506"/>
      <c r="DL95" s="506"/>
      <c r="DM95" s="506"/>
      <c r="DN95" s="506"/>
      <c r="DO95" s="506"/>
      <c r="DP95" s="506"/>
      <c r="DQ95" s="506"/>
      <c r="DR95" s="506"/>
      <c r="DS95" s="506"/>
      <c r="DT95" s="506"/>
      <c r="DU95" s="506"/>
      <c r="DV95" s="506"/>
      <c r="DW95" s="506"/>
      <c r="DX95" s="506"/>
      <c r="DY95" s="506"/>
      <c r="DZ95" s="506"/>
      <c r="EA95" s="506"/>
      <c r="EB95" s="506"/>
      <c r="EC95" s="506"/>
      <c r="ED95" s="506"/>
      <c r="EE95" s="506"/>
      <c r="EF95" s="506"/>
      <c r="EG95" s="506"/>
      <c r="EH95" s="506"/>
      <c r="EI95" s="506"/>
      <c r="EJ95" s="506"/>
      <c r="EK95" s="506"/>
      <c r="EL95" s="506"/>
      <c r="EM95" s="506"/>
      <c r="EN95" s="506"/>
      <c r="EO95" s="506"/>
      <c r="EP95" s="506"/>
      <c r="EQ95" s="506"/>
      <c r="ER95" s="506"/>
      <c r="ES95" s="506"/>
      <c r="ET95" s="506"/>
      <c r="EU95" s="506"/>
      <c r="EV95" s="506"/>
      <c r="EW95" s="506"/>
      <c r="EX95" s="506"/>
      <c r="EY95" s="506"/>
      <c r="EZ95" s="506"/>
      <c r="FA95" s="506"/>
      <c r="FB95" s="506"/>
      <c r="FC95" s="506"/>
      <c r="FD95" s="506"/>
      <c r="FE95" s="506"/>
      <c r="FF95" s="506"/>
      <c r="FG95" s="506"/>
      <c r="FH95" s="506"/>
      <c r="FI95" s="506"/>
      <c r="FJ95" s="506"/>
      <c r="FK95" s="506"/>
      <c r="FL95" s="506"/>
      <c r="FM95" s="506"/>
      <c r="FN95" s="506"/>
      <c r="FO95" s="506"/>
      <c r="FP95" s="506"/>
      <c r="FQ95" s="506"/>
      <c r="FR95" s="506"/>
      <c r="FS95" s="506"/>
      <c r="FT95" s="506"/>
      <c r="FU95" s="506"/>
      <c r="FV95" s="506"/>
      <c r="FW95" s="506"/>
      <c r="FX95" s="506"/>
      <c r="FY95" s="506"/>
      <c r="FZ95" s="506"/>
      <c r="GA95" s="506"/>
      <c r="GB95" s="506"/>
    </row>
    <row r="96" spans="9:184" ht="12.75">
      <c r="I96" s="506"/>
      <c r="J96" s="506"/>
      <c r="K96" s="506"/>
      <c r="L96" s="506"/>
      <c r="M96" s="506"/>
      <c r="N96" s="506"/>
      <c r="O96" s="506"/>
      <c r="P96" s="506"/>
      <c r="Q96" s="506"/>
      <c r="R96" s="506"/>
      <c r="S96" s="506"/>
      <c r="T96" s="506"/>
      <c r="U96" s="506"/>
      <c r="V96" s="506"/>
      <c r="W96" s="506"/>
      <c r="X96" s="506"/>
      <c r="Y96" s="506"/>
      <c r="Z96" s="506"/>
      <c r="AA96" s="506"/>
      <c r="AB96" s="506"/>
      <c r="AC96" s="506"/>
      <c r="AD96" s="506"/>
      <c r="AE96" s="506"/>
      <c r="AF96" s="506"/>
      <c r="AG96" s="506"/>
      <c r="AH96" s="506"/>
      <c r="AI96" s="506"/>
      <c r="AJ96" s="506"/>
      <c r="AK96" s="506"/>
      <c r="AL96" s="506"/>
      <c r="AM96" s="506"/>
      <c r="AN96" s="506"/>
      <c r="AO96" s="506"/>
      <c r="AP96" s="506"/>
      <c r="AQ96" s="506"/>
      <c r="AR96" s="506"/>
      <c r="AS96" s="506"/>
      <c r="AT96" s="506"/>
      <c r="AU96" s="506"/>
      <c r="AV96" s="506"/>
      <c r="AW96" s="506"/>
      <c r="AX96" s="506"/>
      <c r="AY96" s="506"/>
      <c r="AZ96" s="506"/>
      <c r="BA96" s="506"/>
      <c r="BB96" s="506"/>
      <c r="BC96" s="506"/>
      <c r="BD96" s="506"/>
      <c r="BE96" s="506"/>
      <c r="BF96" s="506"/>
      <c r="BG96" s="506"/>
      <c r="BH96" s="506"/>
      <c r="BI96" s="506"/>
      <c r="BJ96" s="506"/>
      <c r="BK96" s="506"/>
      <c r="BL96" s="506"/>
      <c r="BM96" s="506"/>
      <c r="BN96" s="506"/>
      <c r="BO96" s="506"/>
      <c r="BP96" s="506"/>
      <c r="BQ96" s="506"/>
      <c r="BR96" s="506"/>
      <c r="BS96" s="506"/>
      <c r="BT96" s="506"/>
      <c r="BU96" s="506"/>
      <c r="BV96" s="506"/>
      <c r="BW96" s="506"/>
      <c r="BX96" s="506"/>
      <c r="BY96" s="506"/>
      <c r="BZ96" s="506"/>
      <c r="CA96" s="506"/>
      <c r="CB96" s="506"/>
      <c r="CC96" s="506"/>
      <c r="CD96" s="506"/>
      <c r="CE96" s="506"/>
      <c r="CF96" s="506"/>
      <c r="CG96" s="506"/>
      <c r="CH96" s="506"/>
      <c r="CI96" s="506"/>
      <c r="CJ96" s="506"/>
      <c r="CK96" s="506"/>
      <c r="CL96" s="506"/>
      <c r="CM96" s="506"/>
      <c r="CN96" s="506"/>
      <c r="CO96" s="506"/>
      <c r="CP96" s="506"/>
      <c r="CQ96" s="506"/>
      <c r="CR96" s="506"/>
      <c r="CS96" s="506"/>
      <c r="CT96" s="506"/>
      <c r="CU96" s="506"/>
      <c r="CV96" s="506"/>
      <c r="CW96" s="506"/>
      <c r="CX96" s="506"/>
      <c r="CY96" s="506"/>
      <c r="CZ96" s="506"/>
      <c r="DA96" s="506"/>
      <c r="DB96" s="506"/>
      <c r="DC96" s="506"/>
      <c r="DD96" s="506"/>
      <c r="DE96" s="506"/>
      <c r="DF96" s="506"/>
      <c r="DG96" s="506"/>
      <c r="DH96" s="506"/>
      <c r="DI96" s="506"/>
      <c r="DJ96" s="506"/>
      <c r="DK96" s="506"/>
      <c r="DL96" s="506"/>
      <c r="DM96" s="506"/>
      <c r="DN96" s="506"/>
      <c r="DO96" s="506"/>
      <c r="DP96" s="506"/>
      <c r="DQ96" s="506"/>
      <c r="DR96" s="506"/>
      <c r="DS96" s="506"/>
      <c r="DT96" s="506"/>
      <c r="DU96" s="506"/>
      <c r="DV96" s="506"/>
      <c r="DW96" s="506"/>
      <c r="DX96" s="506"/>
      <c r="DY96" s="506"/>
      <c r="DZ96" s="506"/>
      <c r="EA96" s="506"/>
      <c r="EB96" s="506"/>
      <c r="EC96" s="506"/>
      <c r="ED96" s="506"/>
      <c r="EE96" s="506"/>
      <c r="EF96" s="506"/>
      <c r="EG96" s="506"/>
      <c r="EH96" s="506"/>
      <c r="EI96" s="506"/>
      <c r="EJ96" s="506"/>
      <c r="EK96" s="506"/>
      <c r="EL96" s="506"/>
      <c r="EM96" s="506"/>
      <c r="EN96" s="506"/>
      <c r="EO96" s="506"/>
      <c r="EP96" s="506"/>
      <c r="EQ96" s="506"/>
      <c r="ER96" s="506"/>
      <c r="ES96" s="506"/>
      <c r="ET96" s="506"/>
      <c r="EU96" s="506"/>
      <c r="EV96" s="506"/>
      <c r="EW96" s="506"/>
      <c r="EX96" s="506"/>
      <c r="EY96" s="506"/>
      <c r="EZ96" s="506"/>
      <c r="FA96" s="506"/>
      <c r="FB96" s="506"/>
      <c r="FC96" s="506"/>
      <c r="FD96" s="506"/>
      <c r="FE96" s="506"/>
      <c r="FF96" s="506"/>
      <c r="FG96" s="506"/>
      <c r="FH96" s="506"/>
      <c r="FI96" s="506"/>
      <c r="FJ96" s="506"/>
      <c r="FK96" s="506"/>
      <c r="FL96" s="506"/>
      <c r="FM96" s="506"/>
      <c r="FN96" s="506"/>
      <c r="FO96" s="506"/>
      <c r="FP96" s="506"/>
      <c r="FQ96" s="506"/>
      <c r="FR96" s="506"/>
      <c r="FS96" s="506"/>
      <c r="FT96" s="506"/>
      <c r="FU96" s="506"/>
      <c r="FV96" s="506"/>
      <c r="FW96" s="506"/>
      <c r="FX96" s="506"/>
      <c r="FY96" s="506"/>
      <c r="FZ96" s="506"/>
      <c r="GA96" s="506"/>
      <c r="GB96" s="506"/>
    </row>
    <row r="97" spans="9:184" ht="12.75">
      <c r="I97" s="506"/>
      <c r="J97" s="506"/>
      <c r="K97" s="506"/>
      <c r="L97" s="506"/>
      <c r="M97" s="506"/>
      <c r="N97" s="506"/>
      <c r="O97" s="506"/>
      <c r="P97" s="506"/>
      <c r="Q97" s="506"/>
      <c r="R97" s="506"/>
      <c r="S97" s="506"/>
      <c r="T97" s="506"/>
      <c r="U97" s="506"/>
      <c r="V97" s="506"/>
      <c r="W97" s="506"/>
      <c r="X97" s="506"/>
      <c r="Y97" s="506"/>
      <c r="Z97" s="506"/>
      <c r="AA97" s="506"/>
      <c r="AB97" s="506"/>
      <c r="AC97" s="506"/>
      <c r="AD97" s="506"/>
      <c r="AE97" s="506"/>
      <c r="AF97" s="506"/>
      <c r="AG97" s="506"/>
      <c r="AH97" s="506"/>
      <c r="AI97" s="506"/>
      <c r="AJ97" s="506"/>
      <c r="AK97" s="506"/>
      <c r="AL97" s="506"/>
      <c r="AM97" s="506"/>
      <c r="AN97" s="506"/>
      <c r="AO97" s="506"/>
      <c r="AP97" s="506"/>
      <c r="AQ97" s="506"/>
      <c r="AR97" s="506"/>
      <c r="AS97" s="506"/>
      <c r="AT97" s="506"/>
      <c r="AU97" s="506"/>
      <c r="AV97" s="506"/>
      <c r="AW97" s="506"/>
      <c r="AX97" s="506"/>
      <c r="AY97" s="506"/>
      <c r="AZ97" s="506"/>
      <c r="BA97" s="506"/>
      <c r="BB97" s="506"/>
      <c r="BC97" s="506"/>
      <c r="BD97" s="506"/>
      <c r="BE97" s="506"/>
      <c r="BF97" s="506"/>
      <c r="BG97" s="506"/>
      <c r="BH97" s="506"/>
      <c r="BI97" s="506"/>
      <c r="BJ97" s="506"/>
      <c r="BK97" s="506"/>
      <c r="BL97" s="506"/>
      <c r="BM97" s="506"/>
      <c r="BN97" s="506"/>
      <c r="BO97" s="506"/>
      <c r="BP97" s="506"/>
      <c r="BQ97" s="506"/>
      <c r="BR97" s="506"/>
      <c r="BS97" s="506"/>
      <c r="BT97" s="506"/>
      <c r="BU97" s="506"/>
      <c r="BV97" s="506"/>
      <c r="BW97" s="506"/>
      <c r="BX97" s="506"/>
      <c r="BY97" s="506"/>
      <c r="BZ97" s="506"/>
      <c r="CA97" s="506"/>
      <c r="CB97" s="506"/>
      <c r="CC97" s="506"/>
      <c r="CD97" s="506"/>
      <c r="CE97" s="506"/>
      <c r="CF97" s="506"/>
      <c r="CG97" s="506"/>
      <c r="CH97" s="506"/>
      <c r="CI97" s="506"/>
      <c r="CJ97" s="506"/>
      <c r="CK97" s="506"/>
      <c r="CL97" s="506"/>
      <c r="CM97" s="506"/>
      <c r="CN97" s="506"/>
      <c r="CO97" s="506"/>
      <c r="CP97" s="506"/>
      <c r="CQ97" s="506"/>
      <c r="CR97" s="506"/>
      <c r="CS97" s="506"/>
      <c r="CT97" s="506"/>
      <c r="CU97" s="506"/>
      <c r="CV97" s="506"/>
      <c r="CW97" s="506"/>
      <c r="CX97" s="506"/>
      <c r="CY97" s="506"/>
      <c r="CZ97" s="506"/>
      <c r="DA97" s="506"/>
      <c r="DB97" s="506"/>
      <c r="DC97" s="506"/>
      <c r="DD97" s="506"/>
      <c r="DE97" s="506"/>
      <c r="DF97" s="506"/>
      <c r="DG97" s="506"/>
      <c r="DH97" s="506"/>
      <c r="DI97" s="506"/>
      <c r="DJ97" s="506"/>
      <c r="DK97" s="506"/>
      <c r="DL97" s="506"/>
      <c r="DM97" s="506"/>
      <c r="DN97" s="506"/>
      <c r="DO97" s="506"/>
      <c r="DP97" s="506"/>
      <c r="DQ97" s="506"/>
      <c r="DR97" s="506"/>
      <c r="DS97" s="506"/>
      <c r="DT97" s="506"/>
      <c r="DU97" s="506"/>
      <c r="DV97" s="506"/>
      <c r="DW97" s="506"/>
      <c r="DX97" s="506"/>
      <c r="DY97" s="506"/>
      <c r="DZ97" s="506"/>
      <c r="EA97" s="506"/>
      <c r="EB97" s="506"/>
      <c r="EC97" s="506"/>
      <c r="ED97" s="506"/>
      <c r="EE97" s="506"/>
      <c r="EF97" s="506"/>
      <c r="EG97" s="506"/>
      <c r="EH97" s="506"/>
      <c r="EI97" s="506"/>
      <c r="EJ97" s="506"/>
      <c r="EK97" s="506"/>
      <c r="EL97" s="506"/>
      <c r="EM97" s="506"/>
      <c r="EN97" s="506"/>
      <c r="EO97" s="506"/>
      <c r="EP97" s="506"/>
      <c r="EQ97" s="506"/>
      <c r="ER97" s="506"/>
      <c r="ES97" s="506"/>
      <c r="ET97" s="506"/>
      <c r="EU97" s="506"/>
      <c r="EV97" s="506"/>
      <c r="EW97" s="506"/>
      <c r="EX97" s="506"/>
      <c r="EY97" s="506"/>
      <c r="EZ97" s="506"/>
      <c r="FA97" s="506"/>
      <c r="FB97" s="506"/>
      <c r="FC97" s="506"/>
      <c r="FD97" s="506"/>
      <c r="FE97" s="506"/>
      <c r="FF97" s="506"/>
      <c r="FG97" s="506"/>
      <c r="FH97" s="506"/>
      <c r="FI97" s="506"/>
      <c r="FJ97" s="506"/>
      <c r="FK97" s="506"/>
      <c r="FL97" s="506"/>
      <c r="FM97" s="506"/>
      <c r="FN97" s="506"/>
      <c r="FO97" s="506"/>
      <c r="FP97" s="506"/>
      <c r="FQ97" s="506"/>
      <c r="FR97" s="506"/>
      <c r="FS97" s="506"/>
      <c r="FT97" s="506"/>
      <c r="FU97" s="506"/>
      <c r="FV97" s="506"/>
      <c r="FW97" s="506"/>
      <c r="FX97" s="506"/>
      <c r="FY97" s="506"/>
      <c r="FZ97" s="506"/>
      <c r="GA97" s="506"/>
      <c r="GB97" s="506"/>
    </row>
    <row r="98" spans="9:184" ht="12.75">
      <c r="I98" s="506"/>
      <c r="J98" s="506"/>
      <c r="K98" s="506"/>
      <c r="L98" s="506"/>
      <c r="M98" s="506"/>
      <c r="N98" s="506"/>
      <c r="O98" s="506"/>
      <c r="P98" s="506"/>
      <c r="Q98" s="506"/>
      <c r="R98" s="506"/>
      <c r="S98" s="506"/>
      <c r="T98" s="506"/>
      <c r="U98" s="506"/>
      <c r="V98" s="506"/>
      <c r="W98" s="506"/>
      <c r="X98" s="506"/>
      <c r="Y98" s="506"/>
      <c r="Z98" s="506"/>
      <c r="AA98" s="506"/>
      <c r="AB98" s="506"/>
      <c r="AC98" s="506"/>
      <c r="AD98" s="506"/>
      <c r="AE98" s="506"/>
      <c r="AF98" s="506"/>
      <c r="AG98" s="506"/>
      <c r="AH98" s="506"/>
      <c r="AI98" s="506"/>
      <c r="AJ98" s="506"/>
      <c r="AK98" s="506"/>
      <c r="AL98" s="506"/>
      <c r="AM98" s="506"/>
      <c r="AN98" s="506"/>
      <c r="AO98" s="506"/>
      <c r="AP98" s="506"/>
      <c r="AQ98" s="506"/>
      <c r="AR98" s="506"/>
      <c r="AS98" s="506"/>
      <c r="AT98" s="506"/>
      <c r="AU98" s="506"/>
      <c r="AV98" s="506"/>
      <c r="AW98" s="506"/>
      <c r="AX98" s="506"/>
      <c r="AY98" s="506"/>
      <c r="AZ98" s="506"/>
      <c r="BA98" s="506"/>
      <c r="BB98" s="506"/>
      <c r="BC98" s="506"/>
      <c r="BD98" s="506"/>
      <c r="BE98" s="506"/>
      <c r="BF98" s="506"/>
      <c r="BG98" s="506"/>
      <c r="BH98" s="506"/>
      <c r="BI98" s="506"/>
      <c r="BJ98" s="506"/>
      <c r="BK98" s="506"/>
      <c r="BL98" s="506"/>
      <c r="BM98" s="506"/>
      <c r="BN98" s="506"/>
      <c r="BO98" s="506"/>
      <c r="BP98" s="506"/>
      <c r="BQ98" s="506"/>
      <c r="BR98" s="506"/>
      <c r="BS98" s="506"/>
      <c r="BT98" s="506"/>
      <c r="BU98" s="506"/>
      <c r="BV98" s="506"/>
      <c r="BW98" s="506"/>
      <c r="BX98" s="506"/>
      <c r="BY98" s="506"/>
      <c r="BZ98" s="506"/>
      <c r="CA98" s="506"/>
      <c r="CB98" s="506"/>
      <c r="CC98" s="506"/>
      <c r="CD98" s="506"/>
      <c r="CE98" s="506"/>
      <c r="CF98" s="506"/>
      <c r="CG98" s="506"/>
      <c r="CH98" s="506"/>
      <c r="CI98" s="506"/>
      <c r="CJ98" s="506"/>
      <c r="CK98" s="506"/>
      <c r="CL98" s="506"/>
      <c r="CM98" s="506"/>
      <c r="CN98" s="506"/>
      <c r="CO98" s="506"/>
      <c r="CP98" s="506"/>
      <c r="CQ98" s="506"/>
      <c r="CR98" s="506"/>
      <c r="CS98" s="506"/>
      <c r="CT98" s="506"/>
      <c r="CU98" s="506"/>
      <c r="CV98" s="506"/>
      <c r="CW98" s="506"/>
      <c r="CX98" s="506"/>
      <c r="CY98" s="506"/>
      <c r="CZ98" s="506"/>
      <c r="DA98" s="506"/>
      <c r="DB98" s="506"/>
      <c r="DC98" s="506"/>
      <c r="DD98" s="506"/>
      <c r="DE98" s="506"/>
      <c r="DF98" s="506"/>
      <c r="DG98" s="506"/>
      <c r="DH98" s="506"/>
      <c r="DI98" s="506"/>
      <c r="DJ98" s="506"/>
      <c r="DK98" s="506"/>
      <c r="DL98" s="506"/>
      <c r="DM98" s="506"/>
      <c r="DN98" s="506"/>
      <c r="DO98" s="506"/>
      <c r="DP98" s="506"/>
      <c r="DQ98" s="506"/>
      <c r="DR98" s="506"/>
      <c r="DS98" s="506"/>
      <c r="DT98" s="506"/>
      <c r="DU98" s="506"/>
      <c r="DV98" s="506"/>
      <c r="DW98" s="506"/>
      <c r="DX98" s="506"/>
      <c r="DY98" s="506"/>
      <c r="DZ98" s="506"/>
      <c r="EA98" s="506"/>
      <c r="EB98" s="506"/>
      <c r="EC98" s="506"/>
      <c r="ED98" s="506"/>
      <c r="EE98" s="506"/>
      <c r="EF98" s="506"/>
      <c r="EG98" s="506"/>
      <c r="EH98" s="506"/>
      <c r="EI98" s="506"/>
      <c r="EJ98" s="506"/>
      <c r="EK98" s="506"/>
      <c r="EL98" s="506"/>
      <c r="EM98" s="506"/>
      <c r="EN98" s="506"/>
      <c r="EO98" s="506"/>
      <c r="EP98" s="506"/>
      <c r="EQ98" s="506"/>
      <c r="ER98" s="506"/>
      <c r="ES98" s="506"/>
      <c r="ET98" s="506"/>
      <c r="EU98" s="506"/>
      <c r="EV98" s="506"/>
      <c r="EW98" s="506"/>
      <c r="EX98" s="506"/>
      <c r="EY98" s="506"/>
      <c r="EZ98" s="506"/>
      <c r="FA98" s="506"/>
      <c r="FB98" s="506"/>
      <c r="FC98" s="506"/>
      <c r="FD98" s="506"/>
      <c r="FE98" s="506"/>
      <c r="FF98" s="506"/>
      <c r="FG98" s="506"/>
      <c r="FH98" s="506"/>
      <c r="FI98" s="506"/>
      <c r="FJ98" s="506"/>
      <c r="FK98" s="506"/>
      <c r="FL98" s="506"/>
      <c r="FM98" s="506"/>
      <c r="FN98" s="506"/>
      <c r="FO98" s="506"/>
      <c r="FP98" s="506"/>
      <c r="FQ98" s="506"/>
      <c r="FR98" s="506"/>
      <c r="FS98" s="506"/>
      <c r="FT98" s="506"/>
      <c r="FU98" s="506"/>
      <c r="FV98" s="506"/>
      <c r="FW98" s="506"/>
      <c r="FX98" s="506"/>
      <c r="FY98" s="506"/>
      <c r="FZ98" s="506"/>
      <c r="GA98" s="506"/>
      <c r="GB98" s="506"/>
    </row>
    <row r="99" spans="9:184" ht="12.75">
      <c r="I99" s="506"/>
      <c r="J99" s="506"/>
      <c r="K99" s="506"/>
      <c r="L99" s="506"/>
      <c r="M99" s="506"/>
      <c r="N99" s="506"/>
      <c r="O99" s="506"/>
      <c r="P99" s="506"/>
      <c r="Q99" s="506"/>
      <c r="R99" s="506"/>
      <c r="S99" s="506"/>
      <c r="T99" s="506"/>
      <c r="U99" s="506"/>
      <c r="V99" s="506"/>
      <c r="W99" s="506"/>
      <c r="X99" s="506"/>
      <c r="Y99" s="506"/>
      <c r="Z99" s="506"/>
      <c r="AA99" s="506"/>
      <c r="AB99" s="506"/>
      <c r="AC99" s="506"/>
      <c r="AD99" s="506"/>
      <c r="AE99" s="506"/>
      <c r="AF99" s="506"/>
      <c r="AG99" s="506"/>
      <c r="AH99" s="506"/>
      <c r="AI99" s="506"/>
      <c r="AJ99" s="506"/>
      <c r="AK99" s="506"/>
      <c r="AL99" s="506"/>
      <c r="AM99" s="506"/>
      <c r="AN99" s="506"/>
      <c r="AO99" s="506"/>
      <c r="AP99" s="506"/>
      <c r="AQ99" s="506"/>
      <c r="AR99" s="506"/>
      <c r="AS99" s="506"/>
      <c r="AT99" s="506"/>
      <c r="AU99" s="506"/>
      <c r="AV99" s="506"/>
      <c r="AW99" s="506"/>
      <c r="AX99" s="506"/>
      <c r="AY99" s="506"/>
      <c r="AZ99" s="506"/>
      <c r="BA99" s="506"/>
      <c r="BB99" s="506"/>
      <c r="BC99" s="506"/>
      <c r="BD99" s="506"/>
      <c r="BE99" s="506"/>
      <c r="BF99" s="506"/>
      <c r="BG99" s="506"/>
      <c r="BH99" s="506"/>
      <c r="BI99" s="506"/>
      <c r="BJ99" s="506"/>
      <c r="BK99" s="506"/>
      <c r="BL99" s="506"/>
      <c r="BM99" s="506"/>
      <c r="BN99" s="506"/>
      <c r="BO99" s="506"/>
      <c r="BP99" s="506"/>
      <c r="BQ99" s="506"/>
      <c r="BR99" s="506"/>
      <c r="BS99" s="506"/>
      <c r="BT99" s="506"/>
      <c r="BU99" s="506"/>
      <c r="BV99" s="506"/>
      <c r="BW99" s="506"/>
      <c r="BX99" s="506"/>
      <c r="BY99" s="506"/>
      <c r="BZ99" s="506"/>
      <c r="CA99" s="506"/>
      <c r="CB99" s="506"/>
      <c r="CC99" s="506"/>
      <c r="CD99" s="506"/>
      <c r="CE99" s="506"/>
      <c r="CF99" s="506"/>
      <c r="CG99" s="506"/>
      <c r="CH99" s="506"/>
      <c r="CI99" s="506"/>
      <c r="CJ99" s="506"/>
      <c r="CK99" s="506"/>
      <c r="CL99" s="506"/>
      <c r="CM99" s="506"/>
      <c r="CN99" s="506"/>
      <c r="CO99" s="506"/>
      <c r="CP99" s="506"/>
      <c r="CQ99" s="506"/>
      <c r="CR99" s="506"/>
      <c r="CS99" s="506"/>
      <c r="CT99" s="506"/>
      <c r="CU99" s="506"/>
      <c r="CV99" s="506"/>
      <c r="CW99" s="506"/>
      <c r="CX99" s="506"/>
      <c r="CY99" s="506"/>
      <c r="CZ99" s="506"/>
      <c r="DA99" s="506"/>
      <c r="DB99" s="506"/>
      <c r="DC99" s="506"/>
      <c r="DD99" s="506"/>
      <c r="DE99" s="506"/>
      <c r="DF99" s="506"/>
      <c r="DG99" s="506"/>
      <c r="DH99" s="506"/>
      <c r="DI99" s="506"/>
      <c r="DJ99" s="506"/>
      <c r="DK99" s="506"/>
      <c r="DL99" s="506"/>
      <c r="DM99" s="506"/>
      <c r="DN99" s="506"/>
      <c r="DO99" s="506"/>
      <c r="DP99" s="506"/>
      <c r="DQ99" s="506"/>
      <c r="DR99" s="506"/>
      <c r="DS99" s="506"/>
      <c r="DT99" s="506"/>
      <c r="DU99" s="506"/>
      <c r="DV99" s="506"/>
      <c r="DW99" s="506"/>
      <c r="DX99" s="506"/>
      <c r="DY99" s="506"/>
      <c r="DZ99" s="506"/>
      <c r="EA99" s="506"/>
      <c r="EB99" s="506"/>
      <c r="EC99" s="506"/>
      <c r="ED99" s="506"/>
      <c r="EE99" s="506"/>
      <c r="EF99" s="506"/>
      <c r="EG99" s="506"/>
      <c r="EH99" s="506"/>
      <c r="EI99" s="506"/>
      <c r="EJ99" s="506"/>
      <c r="EK99" s="506"/>
      <c r="EL99" s="506"/>
      <c r="EM99" s="506"/>
      <c r="EN99" s="506"/>
      <c r="EO99" s="506"/>
      <c r="EP99" s="506"/>
      <c r="EQ99" s="506"/>
      <c r="ER99" s="506"/>
      <c r="ES99" s="506"/>
      <c r="ET99" s="506"/>
      <c r="EU99" s="506"/>
      <c r="EV99" s="506"/>
      <c r="EW99" s="506"/>
      <c r="EX99" s="506"/>
      <c r="EY99" s="506"/>
      <c r="EZ99" s="506"/>
      <c r="FA99" s="506"/>
      <c r="FB99" s="506"/>
      <c r="FC99" s="506"/>
      <c r="FD99" s="506"/>
      <c r="FE99" s="506"/>
      <c r="FF99" s="506"/>
      <c r="FG99" s="506"/>
      <c r="FH99" s="506"/>
      <c r="FI99" s="506"/>
      <c r="FJ99" s="506"/>
      <c r="FK99" s="506"/>
      <c r="FL99" s="506"/>
      <c r="FM99" s="506"/>
      <c r="FN99" s="506"/>
      <c r="FO99" s="506"/>
      <c r="FP99" s="506"/>
      <c r="FQ99" s="506"/>
      <c r="FR99" s="506"/>
      <c r="FS99" s="506"/>
      <c r="FT99" s="506"/>
      <c r="FU99" s="506"/>
      <c r="FV99" s="506"/>
      <c r="FW99" s="506"/>
      <c r="FX99" s="506"/>
      <c r="FY99" s="506"/>
      <c r="FZ99" s="506"/>
      <c r="GA99" s="506"/>
      <c r="GB99" s="506"/>
    </row>
    <row r="100" spans="9:184" ht="12.75">
      <c r="I100" s="506"/>
      <c r="J100" s="506"/>
      <c r="K100" s="506"/>
      <c r="L100" s="506"/>
      <c r="M100" s="506"/>
      <c r="N100" s="506"/>
      <c r="O100" s="506"/>
      <c r="P100" s="506"/>
      <c r="Q100" s="506"/>
      <c r="R100" s="506"/>
      <c r="S100" s="506"/>
      <c r="T100" s="506"/>
      <c r="U100" s="506"/>
      <c r="V100" s="506"/>
      <c r="W100" s="506"/>
      <c r="X100" s="506"/>
      <c r="Y100" s="506"/>
      <c r="Z100" s="506"/>
      <c r="AA100" s="506"/>
      <c r="AB100" s="506"/>
      <c r="AC100" s="506"/>
      <c r="AD100" s="506"/>
      <c r="AE100" s="506"/>
      <c r="AF100" s="506"/>
      <c r="AG100" s="506"/>
      <c r="AH100" s="506"/>
      <c r="AI100" s="506"/>
      <c r="AJ100" s="506"/>
      <c r="AK100" s="506"/>
      <c r="AL100" s="506"/>
      <c r="AM100" s="506"/>
      <c r="AN100" s="506"/>
      <c r="AO100" s="506"/>
      <c r="AP100" s="506"/>
      <c r="AQ100" s="506"/>
      <c r="AR100" s="506"/>
      <c r="AS100" s="506"/>
      <c r="AT100" s="506"/>
      <c r="AU100" s="506"/>
      <c r="AV100" s="506"/>
      <c r="AW100" s="506"/>
      <c r="AX100" s="506"/>
      <c r="AY100" s="506"/>
      <c r="AZ100" s="506"/>
      <c r="BA100" s="506"/>
      <c r="BB100" s="506"/>
      <c r="BC100" s="506"/>
      <c r="BD100" s="506"/>
      <c r="BE100" s="506"/>
      <c r="BF100" s="506"/>
      <c r="BG100" s="506"/>
      <c r="BH100" s="506"/>
      <c r="BI100" s="506"/>
      <c r="BJ100" s="506"/>
      <c r="BK100" s="506"/>
      <c r="BL100" s="506"/>
      <c r="BM100" s="506"/>
      <c r="BN100" s="506"/>
      <c r="BO100" s="506"/>
      <c r="BP100" s="506"/>
      <c r="BQ100" s="506"/>
      <c r="BR100" s="506"/>
      <c r="BS100" s="506"/>
      <c r="BT100" s="506"/>
      <c r="BU100" s="506"/>
      <c r="BV100" s="506"/>
      <c r="BW100" s="506"/>
      <c r="BX100" s="506"/>
      <c r="BY100" s="506"/>
      <c r="BZ100" s="506"/>
      <c r="CA100" s="506"/>
      <c r="CB100" s="506"/>
      <c r="CC100" s="506"/>
      <c r="CD100" s="506"/>
      <c r="CE100" s="506"/>
      <c r="CF100" s="506"/>
      <c r="CG100" s="506"/>
      <c r="CH100" s="506"/>
      <c r="CI100" s="506"/>
      <c r="CJ100" s="506"/>
      <c r="CK100" s="506"/>
      <c r="CL100" s="506"/>
      <c r="CM100" s="506"/>
      <c r="CN100" s="506"/>
      <c r="CO100" s="506"/>
      <c r="CP100" s="506"/>
      <c r="CQ100" s="506"/>
      <c r="CR100" s="506"/>
      <c r="CS100" s="506"/>
      <c r="CT100" s="506"/>
      <c r="CU100" s="506"/>
      <c r="CV100" s="506"/>
      <c r="CW100" s="506"/>
      <c r="CX100" s="506"/>
      <c r="CY100" s="506"/>
      <c r="CZ100" s="506"/>
      <c r="DA100" s="506"/>
      <c r="DB100" s="506"/>
      <c r="DC100" s="506"/>
      <c r="DD100" s="506"/>
      <c r="DE100" s="506"/>
      <c r="DF100" s="506"/>
      <c r="DG100" s="506"/>
      <c r="DH100" s="506"/>
      <c r="DI100" s="506"/>
      <c r="DJ100" s="506"/>
      <c r="DK100" s="506"/>
      <c r="DL100" s="506"/>
      <c r="DM100" s="506"/>
      <c r="DN100" s="506"/>
      <c r="DO100" s="506"/>
      <c r="DP100" s="506"/>
      <c r="DQ100" s="506"/>
      <c r="DR100" s="506"/>
      <c r="DS100" s="506"/>
      <c r="DT100" s="506"/>
      <c r="DU100" s="506"/>
      <c r="DV100" s="506"/>
      <c r="DW100" s="506"/>
      <c r="DX100" s="506"/>
      <c r="DY100" s="506"/>
      <c r="DZ100" s="506"/>
      <c r="EA100" s="506"/>
      <c r="EB100" s="506"/>
      <c r="EC100" s="506"/>
      <c r="ED100" s="506"/>
      <c r="EE100" s="506"/>
      <c r="EF100" s="506"/>
      <c r="EG100" s="506"/>
      <c r="EH100" s="506"/>
      <c r="EI100" s="506"/>
      <c r="EJ100" s="506"/>
      <c r="EK100" s="506"/>
      <c r="EL100" s="506"/>
      <c r="EM100" s="506"/>
      <c r="EN100" s="506"/>
      <c r="EO100" s="506"/>
      <c r="EP100" s="506"/>
      <c r="EQ100" s="506"/>
      <c r="ER100" s="506"/>
      <c r="ES100" s="506"/>
      <c r="ET100" s="506"/>
      <c r="EU100" s="506"/>
      <c r="EV100" s="506"/>
      <c r="EW100" s="506"/>
      <c r="EX100" s="506"/>
      <c r="EY100" s="506"/>
      <c r="EZ100" s="506"/>
      <c r="FA100" s="506"/>
      <c r="FB100" s="506"/>
      <c r="FC100" s="506"/>
      <c r="FD100" s="506"/>
      <c r="FE100" s="506"/>
      <c r="FF100" s="506"/>
      <c r="FG100" s="506"/>
      <c r="FH100" s="506"/>
      <c r="FI100" s="506"/>
      <c r="FJ100" s="506"/>
      <c r="FK100" s="506"/>
      <c r="FL100" s="506"/>
      <c r="FM100" s="506"/>
      <c r="FN100" s="506"/>
      <c r="FO100" s="506"/>
      <c r="FP100" s="506"/>
      <c r="FQ100" s="506"/>
      <c r="FR100" s="506"/>
      <c r="FS100" s="506"/>
      <c r="FT100" s="506"/>
      <c r="FU100" s="506"/>
      <c r="FV100" s="506"/>
      <c r="FW100" s="506"/>
      <c r="FX100" s="506"/>
      <c r="FY100" s="506"/>
      <c r="FZ100" s="506"/>
      <c r="GA100" s="506"/>
      <c r="GB100" s="506"/>
    </row>
    <row r="101" spans="9:184" ht="12.75">
      <c r="I101" s="506"/>
      <c r="J101" s="506"/>
      <c r="K101" s="506"/>
      <c r="L101" s="506"/>
      <c r="M101" s="506"/>
      <c r="N101" s="506"/>
      <c r="O101" s="506"/>
      <c r="P101" s="506"/>
      <c r="Q101" s="506"/>
      <c r="R101" s="506"/>
      <c r="S101" s="506"/>
      <c r="T101" s="506"/>
      <c r="U101" s="506"/>
      <c r="V101" s="506"/>
      <c r="W101" s="506"/>
      <c r="X101" s="506"/>
      <c r="Y101" s="506"/>
      <c r="Z101" s="506"/>
      <c r="AA101" s="506"/>
      <c r="AB101" s="506"/>
      <c r="AC101" s="506"/>
      <c r="AD101" s="506"/>
      <c r="AE101" s="506"/>
      <c r="AF101" s="506"/>
      <c r="AG101" s="506"/>
      <c r="AH101" s="506"/>
      <c r="AI101" s="506"/>
      <c r="AJ101" s="506"/>
      <c r="AK101" s="506"/>
      <c r="AL101" s="506"/>
      <c r="AM101" s="506"/>
      <c r="AN101" s="506"/>
      <c r="AO101" s="506"/>
      <c r="AP101" s="506"/>
      <c r="AQ101" s="506"/>
      <c r="AR101" s="506"/>
      <c r="AS101" s="506"/>
      <c r="AT101" s="506"/>
      <c r="AU101" s="506"/>
      <c r="AV101" s="506"/>
      <c r="AW101" s="506"/>
      <c r="AX101" s="506"/>
      <c r="AY101" s="506"/>
      <c r="AZ101" s="506"/>
      <c r="BA101" s="506"/>
      <c r="BB101" s="506"/>
      <c r="BC101" s="506"/>
      <c r="BD101" s="506"/>
      <c r="BE101" s="506"/>
      <c r="BF101" s="506"/>
      <c r="BG101" s="506"/>
      <c r="BH101" s="506"/>
      <c r="BI101" s="506"/>
      <c r="BJ101" s="506"/>
      <c r="BK101" s="506"/>
      <c r="BL101" s="506"/>
      <c r="BM101" s="506"/>
      <c r="BN101" s="506"/>
      <c r="BO101" s="506"/>
      <c r="BP101" s="506"/>
      <c r="BQ101" s="506"/>
      <c r="BR101" s="506"/>
      <c r="BS101" s="506"/>
      <c r="BT101" s="506"/>
      <c r="BU101" s="506"/>
      <c r="BV101" s="506"/>
      <c r="BW101" s="506"/>
      <c r="BX101" s="506"/>
      <c r="BY101" s="506"/>
      <c r="BZ101" s="506"/>
      <c r="CA101" s="506"/>
      <c r="CB101" s="506"/>
      <c r="CC101" s="506"/>
      <c r="CD101" s="506"/>
      <c r="CE101" s="506"/>
      <c r="CF101" s="506"/>
      <c r="CG101" s="506"/>
      <c r="CH101" s="506"/>
      <c r="CI101" s="506"/>
      <c r="CJ101" s="506"/>
      <c r="CK101" s="506"/>
      <c r="CL101" s="506"/>
      <c r="CM101" s="506"/>
      <c r="CN101" s="506"/>
      <c r="CO101" s="506"/>
      <c r="CP101" s="506"/>
      <c r="CQ101" s="506"/>
      <c r="CR101" s="506"/>
      <c r="CS101" s="506"/>
      <c r="CT101" s="506"/>
      <c r="CU101" s="506"/>
      <c r="CV101" s="506"/>
      <c r="CW101" s="506"/>
      <c r="CX101" s="506"/>
      <c r="CY101" s="506"/>
      <c r="CZ101" s="506"/>
      <c r="DA101" s="506"/>
      <c r="DB101" s="506"/>
      <c r="DC101" s="506"/>
      <c r="DD101" s="506"/>
      <c r="DE101" s="506"/>
      <c r="DF101" s="506"/>
      <c r="DG101" s="506"/>
      <c r="DH101" s="506"/>
      <c r="DI101" s="506"/>
      <c r="DJ101" s="506"/>
      <c r="DK101" s="506"/>
      <c r="DL101" s="506"/>
      <c r="DM101" s="506"/>
      <c r="DN101" s="506"/>
      <c r="DO101" s="506"/>
      <c r="DP101" s="506"/>
      <c r="DQ101" s="506"/>
      <c r="DR101" s="506"/>
      <c r="DS101" s="506"/>
      <c r="DT101" s="506"/>
      <c r="DU101" s="506"/>
      <c r="DV101" s="506"/>
      <c r="DW101" s="506"/>
      <c r="DX101" s="506"/>
      <c r="DY101" s="506"/>
      <c r="DZ101" s="506"/>
      <c r="EA101" s="506"/>
      <c r="EB101" s="506"/>
      <c r="EC101" s="506"/>
      <c r="ED101" s="506"/>
      <c r="EE101" s="506"/>
      <c r="EF101" s="506"/>
      <c r="EG101" s="506"/>
      <c r="EH101" s="506"/>
      <c r="EI101" s="506"/>
      <c r="EJ101" s="506"/>
      <c r="EK101" s="506"/>
      <c r="EL101" s="506"/>
      <c r="EM101" s="506"/>
      <c r="EN101" s="506"/>
      <c r="EO101" s="506"/>
      <c r="EP101" s="506"/>
      <c r="EQ101" s="506"/>
      <c r="ER101" s="506"/>
      <c r="ES101" s="506"/>
      <c r="ET101" s="506"/>
      <c r="EU101" s="506"/>
      <c r="EV101" s="506"/>
      <c r="EW101" s="506"/>
      <c r="EX101" s="506"/>
      <c r="EY101" s="506"/>
      <c r="EZ101" s="506"/>
      <c r="FA101" s="506"/>
      <c r="FB101" s="506"/>
      <c r="FC101" s="506"/>
      <c r="FD101" s="506"/>
      <c r="FE101" s="506"/>
      <c r="FF101" s="506"/>
      <c r="FG101" s="506"/>
      <c r="FH101" s="506"/>
      <c r="FI101" s="506"/>
      <c r="FJ101" s="506"/>
      <c r="FK101" s="506"/>
      <c r="FL101" s="506"/>
      <c r="FM101" s="506"/>
      <c r="FN101" s="506"/>
      <c r="FO101" s="506"/>
      <c r="FP101" s="506"/>
      <c r="FQ101" s="506"/>
      <c r="FR101" s="506"/>
      <c r="FS101" s="506"/>
      <c r="FT101" s="506"/>
      <c r="FU101" s="506"/>
      <c r="FV101" s="506"/>
      <c r="FW101" s="506"/>
      <c r="FX101" s="506"/>
      <c r="FY101" s="506"/>
      <c r="FZ101" s="506"/>
      <c r="GA101" s="506"/>
      <c r="GB101" s="506"/>
    </row>
    <row r="102" spans="9:184" ht="12.75">
      <c r="I102" s="506"/>
      <c r="J102" s="506"/>
      <c r="K102" s="506"/>
      <c r="L102" s="506"/>
      <c r="M102" s="506"/>
      <c r="N102" s="506"/>
      <c r="O102" s="506"/>
      <c r="P102" s="506"/>
      <c r="Q102" s="506"/>
      <c r="R102" s="506"/>
      <c r="S102" s="506"/>
      <c r="T102" s="506"/>
      <c r="U102" s="506"/>
      <c r="V102" s="506"/>
      <c r="W102" s="506"/>
      <c r="X102" s="506"/>
      <c r="Y102" s="506"/>
      <c r="Z102" s="506"/>
      <c r="AA102" s="506"/>
      <c r="AB102" s="506"/>
      <c r="AC102" s="506"/>
      <c r="AD102" s="506"/>
      <c r="AE102" s="506"/>
      <c r="AF102" s="506"/>
      <c r="AG102" s="506"/>
      <c r="AH102" s="506"/>
      <c r="AI102" s="506"/>
      <c r="AJ102" s="506"/>
      <c r="AK102" s="506"/>
      <c r="AL102" s="506"/>
      <c r="AM102" s="506"/>
      <c r="AN102" s="506"/>
      <c r="AO102" s="506"/>
      <c r="AP102" s="506"/>
      <c r="AQ102" s="506"/>
      <c r="AR102" s="506"/>
      <c r="AS102" s="506"/>
      <c r="AT102" s="506"/>
      <c r="AU102" s="506"/>
      <c r="AV102" s="506"/>
      <c r="AW102" s="506"/>
      <c r="AX102" s="506"/>
      <c r="AY102" s="506"/>
      <c r="AZ102" s="506"/>
      <c r="BA102" s="506"/>
      <c r="BB102" s="506"/>
      <c r="BC102" s="506"/>
      <c r="BD102" s="506"/>
      <c r="BE102" s="506"/>
      <c r="BF102" s="506"/>
      <c r="BG102" s="506"/>
      <c r="BH102" s="506"/>
      <c r="BI102" s="506"/>
      <c r="BJ102" s="506"/>
      <c r="BK102" s="506"/>
      <c r="BL102" s="506"/>
      <c r="BM102" s="506"/>
      <c r="BN102" s="506"/>
      <c r="BO102" s="506"/>
      <c r="BP102" s="506"/>
      <c r="BQ102" s="506"/>
      <c r="BR102" s="506"/>
      <c r="BS102" s="506"/>
      <c r="BT102" s="506"/>
      <c r="BU102" s="506"/>
      <c r="BV102" s="506"/>
      <c r="BW102" s="506"/>
      <c r="BX102" s="506"/>
      <c r="BY102" s="506"/>
      <c r="BZ102" s="506"/>
      <c r="CA102" s="506"/>
      <c r="CB102" s="506"/>
      <c r="CC102" s="506"/>
      <c r="CD102" s="506"/>
      <c r="CE102" s="506"/>
      <c r="CF102" s="506"/>
      <c r="CG102" s="506"/>
      <c r="CH102" s="506"/>
      <c r="CI102" s="506"/>
      <c r="CJ102" s="506"/>
      <c r="CK102" s="506"/>
      <c r="CL102" s="506"/>
      <c r="CM102" s="506"/>
      <c r="CN102" s="506"/>
      <c r="CO102" s="506"/>
      <c r="CP102" s="506"/>
      <c r="CQ102" s="506"/>
      <c r="CR102" s="506"/>
      <c r="CS102" s="506"/>
      <c r="CT102" s="506"/>
      <c r="CU102" s="506"/>
      <c r="CV102" s="506"/>
      <c r="CW102" s="506"/>
      <c r="CX102" s="506"/>
      <c r="CY102" s="506"/>
      <c r="CZ102" s="506"/>
      <c r="DA102" s="506"/>
      <c r="DB102" s="506"/>
      <c r="DC102" s="506"/>
      <c r="DD102" s="506"/>
      <c r="DE102" s="506"/>
      <c r="DF102" s="506"/>
      <c r="DG102" s="506"/>
      <c r="DH102" s="506"/>
      <c r="DI102" s="506"/>
      <c r="DJ102" s="506"/>
      <c r="DK102" s="506"/>
      <c r="DL102" s="506"/>
      <c r="DM102" s="506"/>
      <c r="DN102" s="506"/>
      <c r="DO102" s="506"/>
      <c r="DP102" s="506"/>
      <c r="DQ102" s="506"/>
      <c r="DR102" s="506"/>
      <c r="DS102" s="506"/>
      <c r="DT102" s="506"/>
      <c r="DU102" s="506"/>
      <c r="DV102" s="506"/>
      <c r="DW102" s="506"/>
      <c r="DX102" s="506"/>
      <c r="DY102" s="506"/>
      <c r="DZ102" s="506"/>
      <c r="EA102" s="506"/>
      <c r="EB102" s="506"/>
      <c r="EC102" s="506"/>
      <c r="ED102" s="506"/>
      <c r="EE102" s="506"/>
      <c r="EF102" s="506"/>
      <c r="EG102" s="506"/>
      <c r="EH102" s="506"/>
      <c r="EI102" s="506"/>
      <c r="EJ102" s="506"/>
      <c r="EK102" s="506"/>
      <c r="EL102" s="506"/>
      <c r="EM102" s="506"/>
      <c r="EN102" s="506"/>
      <c r="EO102" s="506"/>
      <c r="EP102" s="506"/>
      <c r="EQ102" s="506"/>
      <c r="ER102" s="506"/>
      <c r="ES102" s="506"/>
      <c r="ET102" s="506"/>
      <c r="EU102" s="506"/>
      <c r="EV102" s="506"/>
      <c r="EW102" s="506"/>
      <c r="EX102" s="506"/>
      <c r="EY102" s="506"/>
      <c r="EZ102" s="506"/>
      <c r="FA102" s="506"/>
      <c r="FB102" s="506"/>
      <c r="FC102" s="506"/>
      <c r="FD102" s="506"/>
      <c r="FE102" s="506"/>
      <c r="FF102" s="506"/>
      <c r="FG102" s="506"/>
      <c r="FH102" s="506"/>
      <c r="FI102" s="506"/>
      <c r="FJ102" s="506"/>
      <c r="FK102" s="506"/>
      <c r="FL102" s="506"/>
      <c r="FM102" s="506"/>
      <c r="FN102" s="506"/>
      <c r="FO102" s="506"/>
      <c r="FP102" s="506"/>
      <c r="FQ102" s="506"/>
      <c r="FR102" s="506"/>
      <c r="FS102" s="506"/>
      <c r="FT102" s="506"/>
      <c r="FU102" s="506"/>
      <c r="FV102" s="506"/>
      <c r="FW102" s="506"/>
      <c r="FX102" s="506"/>
      <c r="FY102" s="506"/>
      <c r="FZ102" s="506"/>
      <c r="GA102" s="506"/>
      <c r="GB102" s="506"/>
    </row>
    <row r="103" spans="9:184" ht="12.75">
      <c r="I103" s="506"/>
      <c r="J103" s="506"/>
      <c r="K103" s="506"/>
      <c r="L103" s="506"/>
      <c r="M103" s="506"/>
      <c r="N103" s="506"/>
      <c r="O103" s="506"/>
      <c r="P103" s="506"/>
      <c r="Q103" s="506"/>
      <c r="R103" s="506"/>
      <c r="S103" s="506"/>
      <c r="T103" s="506"/>
      <c r="U103" s="506"/>
      <c r="V103" s="506"/>
      <c r="W103" s="506"/>
      <c r="X103" s="506"/>
      <c r="Y103" s="506"/>
      <c r="Z103" s="506"/>
      <c r="AA103" s="506"/>
      <c r="AB103" s="506"/>
      <c r="AC103" s="506"/>
      <c r="AD103" s="506"/>
      <c r="AE103" s="506"/>
      <c r="AF103" s="506"/>
      <c r="AG103" s="506"/>
      <c r="AH103" s="506"/>
      <c r="AI103" s="506"/>
      <c r="AJ103" s="506"/>
      <c r="AK103" s="506"/>
      <c r="AL103" s="506"/>
      <c r="AM103" s="506"/>
      <c r="AN103" s="506"/>
      <c r="AO103" s="506"/>
      <c r="AP103" s="506"/>
      <c r="AQ103" s="506"/>
      <c r="AR103" s="506"/>
      <c r="AS103" s="506"/>
      <c r="AT103" s="506"/>
      <c r="AU103" s="506"/>
      <c r="AV103" s="506"/>
      <c r="AW103" s="506"/>
      <c r="AX103" s="506"/>
      <c r="AY103" s="506"/>
      <c r="AZ103" s="506"/>
      <c r="BA103" s="506"/>
      <c r="BB103" s="506"/>
      <c r="BC103" s="506"/>
      <c r="BD103" s="506"/>
      <c r="BE103" s="506"/>
      <c r="BF103" s="506"/>
      <c r="BG103" s="506"/>
      <c r="BH103" s="506"/>
      <c r="BI103" s="506"/>
      <c r="BJ103" s="506"/>
      <c r="BK103" s="506"/>
      <c r="BL103" s="506"/>
      <c r="BM103" s="506"/>
      <c r="BN103" s="506"/>
      <c r="BO103" s="506"/>
      <c r="BP103" s="506"/>
      <c r="BQ103" s="506"/>
      <c r="BR103" s="506"/>
      <c r="BS103" s="506"/>
      <c r="BT103" s="506"/>
      <c r="BU103" s="506"/>
      <c r="BV103" s="506"/>
      <c r="BW103" s="506"/>
      <c r="BX103" s="506"/>
      <c r="BY103" s="506"/>
      <c r="BZ103" s="506"/>
      <c r="CA103" s="506"/>
      <c r="CB103" s="506"/>
      <c r="CC103" s="506"/>
      <c r="CD103" s="506"/>
      <c r="CE103" s="506"/>
      <c r="CF103" s="506"/>
      <c r="CG103" s="506"/>
      <c r="CH103" s="506"/>
      <c r="CI103" s="506"/>
      <c r="CJ103" s="506"/>
      <c r="CK103" s="506"/>
      <c r="CL103" s="506"/>
      <c r="CM103" s="506"/>
      <c r="CN103" s="506"/>
      <c r="CO103" s="506"/>
      <c r="CP103" s="506"/>
      <c r="CQ103" s="506"/>
      <c r="CR103" s="506"/>
      <c r="CS103" s="506"/>
      <c r="CT103" s="506"/>
      <c r="CU103" s="506"/>
      <c r="CV103" s="506"/>
      <c r="CW103" s="506"/>
      <c r="CX103" s="506"/>
      <c r="CY103" s="506"/>
      <c r="CZ103" s="506"/>
      <c r="DA103" s="506"/>
      <c r="DB103" s="506"/>
      <c r="DC103" s="506"/>
      <c r="DD103" s="506"/>
      <c r="DE103" s="506"/>
      <c r="DF103" s="506"/>
      <c r="DG103" s="506"/>
      <c r="DH103" s="506"/>
      <c r="DI103" s="506"/>
      <c r="DJ103" s="506"/>
      <c r="DK103" s="506"/>
      <c r="DL103" s="506"/>
      <c r="DM103" s="506"/>
      <c r="DN103" s="506"/>
      <c r="DO103" s="506"/>
      <c r="DP103" s="506"/>
      <c r="DQ103" s="506"/>
      <c r="DR103" s="506"/>
      <c r="DS103" s="506"/>
      <c r="DT103" s="506"/>
      <c r="DU103" s="506"/>
      <c r="DV103" s="506"/>
      <c r="DW103" s="506"/>
      <c r="DX103" s="506"/>
      <c r="DY103" s="506"/>
      <c r="DZ103" s="506"/>
      <c r="EA103" s="506"/>
      <c r="EB103" s="506"/>
      <c r="EC103" s="506"/>
      <c r="ED103" s="506"/>
      <c r="EE103" s="506"/>
      <c r="EF103" s="506"/>
      <c r="EG103" s="506"/>
      <c r="EH103" s="506"/>
      <c r="EI103" s="506"/>
      <c r="EJ103" s="506"/>
      <c r="EK103" s="506"/>
      <c r="EL103" s="506"/>
      <c r="EM103" s="506"/>
      <c r="EN103" s="506"/>
      <c r="EO103" s="506"/>
      <c r="EP103" s="506"/>
      <c r="EQ103" s="506"/>
      <c r="ER103" s="506"/>
      <c r="ES103" s="506"/>
      <c r="ET103" s="506"/>
      <c r="EU103" s="506"/>
      <c r="EV103" s="506"/>
      <c r="EW103" s="506"/>
      <c r="EX103" s="506"/>
      <c r="EY103" s="506"/>
      <c r="EZ103" s="506"/>
      <c r="FA103" s="506"/>
      <c r="FB103" s="506"/>
      <c r="FC103" s="506"/>
      <c r="FD103" s="506"/>
      <c r="FE103" s="506"/>
      <c r="FF103" s="506"/>
      <c r="FG103" s="506"/>
      <c r="FH103" s="506"/>
      <c r="FI103" s="506"/>
      <c r="FJ103" s="506"/>
      <c r="FK103" s="506"/>
      <c r="FL103" s="506"/>
      <c r="FM103" s="506"/>
      <c r="FN103" s="506"/>
      <c r="FO103" s="506"/>
      <c r="FP103" s="506"/>
      <c r="FQ103" s="506"/>
      <c r="FR103" s="506"/>
      <c r="FS103" s="506"/>
      <c r="FT103" s="506"/>
      <c r="FU103" s="506"/>
      <c r="FV103" s="506"/>
      <c r="FW103" s="506"/>
      <c r="FX103" s="506"/>
      <c r="FY103" s="506"/>
      <c r="FZ103" s="506"/>
      <c r="GA103" s="506"/>
      <c r="GB103" s="506"/>
    </row>
    <row r="104" spans="9:184" ht="12.75">
      <c r="I104" s="506"/>
      <c r="J104" s="506"/>
      <c r="K104" s="506"/>
      <c r="L104" s="506"/>
      <c r="M104" s="506"/>
      <c r="N104" s="506"/>
      <c r="O104" s="506"/>
      <c r="P104" s="506"/>
      <c r="Q104" s="506"/>
      <c r="R104" s="506"/>
      <c r="S104" s="506"/>
      <c r="T104" s="506"/>
      <c r="U104" s="506"/>
      <c r="V104" s="506"/>
      <c r="W104" s="506"/>
      <c r="X104" s="506"/>
      <c r="Y104" s="506"/>
      <c r="Z104" s="506"/>
      <c r="AA104" s="506"/>
      <c r="AB104" s="506"/>
      <c r="AC104" s="506"/>
      <c r="AD104" s="506"/>
      <c r="AE104" s="506"/>
      <c r="AF104" s="506"/>
      <c r="AG104" s="506"/>
      <c r="AH104" s="506"/>
      <c r="AI104" s="506"/>
      <c r="AJ104" s="506"/>
      <c r="AK104" s="506"/>
      <c r="AL104" s="506"/>
      <c r="AM104" s="506"/>
      <c r="AN104" s="506"/>
      <c r="AO104" s="506"/>
      <c r="AP104" s="506"/>
      <c r="AQ104" s="506"/>
      <c r="AR104" s="506"/>
      <c r="AS104" s="506"/>
      <c r="AT104" s="506"/>
      <c r="AU104" s="506"/>
      <c r="AV104" s="506"/>
      <c r="AW104" s="506"/>
      <c r="AX104" s="506"/>
      <c r="AY104" s="506"/>
      <c r="AZ104" s="506"/>
      <c r="BA104" s="506"/>
      <c r="BB104" s="506"/>
      <c r="BC104" s="506"/>
      <c r="BD104" s="506"/>
      <c r="BE104" s="506"/>
      <c r="BF104" s="506"/>
      <c r="BG104" s="506"/>
      <c r="BH104" s="506"/>
      <c r="BI104" s="506"/>
      <c r="BJ104" s="506"/>
      <c r="BK104" s="506"/>
      <c r="BL104" s="506"/>
      <c r="BM104" s="506"/>
      <c r="BN104" s="506"/>
      <c r="BO104" s="506"/>
      <c r="BP104" s="506"/>
      <c r="BQ104" s="506"/>
      <c r="BR104" s="506"/>
      <c r="BS104" s="506"/>
      <c r="BT104" s="506"/>
      <c r="BU104" s="506"/>
      <c r="BV104" s="506"/>
      <c r="BW104" s="506"/>
      <c r="BX104" s="506"/>
      <c r="BY104" s="506"/>
      <c r="BZ104" s="506"/>
      <c r="CA104" s="506"/>
      <c r="CB104" s="506"/>
      <c r="CC104" s="506"/>
      <c r="CD104" s="506"/>
      <c r="CE104" s="506"/>
      <c r="CF104" s="506"/>
      <c r="CG104" s="506"/>
      <c r="CH104" s="506"/>
      <c r="CI104" s="506"/>
      <c r="CJ104" s="506"/>
      <c r="CK104" s="506"/>
      <c r="CL104" s="506"/>
      <c r="CM104" s="506"/>
      <c r="CN104" s="506"/>
      <c r="CO104" s="506"/>
      <c r="CP104" s="506"/>
      <c r="CQ104" s="506"/>
      <c r="CR104" s="506"/>
      <c r="CS104" s="506"/>
      <c r="CT104" s="506"/>
      <c r="CU104" s="506"/>
      <c r="CV104" s="506"/>
      <c r="CW104" s="506"/>
      <c r="CX104" s="506"/>
      <c r="CY104" s="506"/>
      <c r="CZ104" s="506"/>
      <c r="DA104" s="506"/>
      <c r="DB104" s="506"/>
      <c r="DC104" s="506"/>
      <c r="DD104" s="506"/>
      <c r="DE104" s="506"/>
      <c r="DF104" s="506"/>
      <c r="DG104" s="506"/>
      <c r="DH104" s="506"/>
      <c r="DI104" s="506"/>
      <c r="DJ104" s="506"/>
      <c r="DK104" s="506"/>
      <c r="DL104" s="506"/>
      <c r="DM104" s="506"/>
      <c r="DN104" s="506"/>
      <c r="DO104" s="506"/>
      <c r="DP104" s="506"/>
      <c r="DQ104" s="506"/>
      <c r="DR104" s="506"/>
      <c r="DS104" s="506"/>
      <c r="DT104" s="506"/>
      <c r="DU104" s="506"/>
      <c r="DV104" s="506"/>
      <c r="DW104" s="506"/>
      <c r="DX104" s="506"/>
      <c r="DY104" s="506"/>
      <c r="DZ104" s="506"/>
      <c r="EA104" s="506"/>
      <c r="EB104" s="506"/>
      <c r="EC104" s="506"/>
      <c r="ED104" s="506"/>
      <c r="EE104" s="506"/>
      <c r="EF104" s="506"/>
      <c r="EG104" s="506"/>
      <c r="EH104" s="506"/>
      <c r="EI104" s="506"/>
      <c r="EJ104" s="506"/>
      <c r="EK104" s="506"/>
      <c r="EL104" s="506"/>
      <c r="EM104" s="506"/>
      <c r="EN104" s="506"/>
      <c r="EO104" s="506"/>
      <c r="EP104" s="506"/>
      <c r="EQ104" s="506"/>
      <c r="ER104" s="506"/>
      <c r="ES104" s="506"/>
      <c r="ET104" s="506"/>
      <c r="EU104" s="506"/>
      <c r="EV104" s="506"/>
      <c r="EW104" s="506"/>
      <c r="EX104" s="506"/>
      <c r="EY104" s="506"/>
      <c r="EZ104" s="506"/>
      <c r="FA104" s="506"/>
      <c r="FB104" s="506"/>
      <c r="FC104" s="506"/>
      <c r="FD104" s="506"/>
      <c r="FE104" s="506"/>
      <c r="FF104" s="506"/>
      <c r="FG104" s="506"/>
      <c r="FH104" s="506"/>
      <c r="FI104" s="506"/>
      <c r="FJ104" s="506"/>
      <c r="FK104" s="506"/>
      <c r="FL104" s="506"/>
      <c r="FM104" s="506"/>
      <c r="FN104" s="506"/>
      <c r="FO104" s="506"/>
      <c r="FP104" s="506"/>
      <c r="FQ104" s="506"/>
      <c r="FR104" s="506"/>
      <c r="FS104" s="506"/>
      <c r="FT104" s="506"/>
      <c r="FU104" s="506"/>
      <c r="FV104" s="506"/>
      <c r="FW104" s="506"/>
      <c r="FX104" s="506"/>
      <c r="FY104" s="506"/>
      <c r="FZ104" s="506"/>
      <c r="GA104" s="506"/>
      <c r="GB104" s="506"/>
    </row>
    <row r="105" spans="9:184" ht="12.75">
      <c r="I105" s="506"/>
      <c r="J105" s="506"/>
      <c r="K105" s="506"/>
      <c r="L105" s="506"/>
      <c r="M105" s="506"/>
      <c r="N105" s="506"/>
      <c r="O105" s="506"/>
      <c r="P105" s="506"/>
      <c r="Q105" s="506"/>
      <c r="R105" s="506"/>
      <c r="S105" s="506"/>
      <c r="T105" s="506"/>
      <c r="U105" s="506"/>
      <c r="V105" s="506"/>
      <c r="W105" s="506"/>
      <c r="X105" s="506"/>
      <c r="Y105" s="506"/>
      <c r="Z105" s="506"/>
      <c r="AA105" s="506"/>
      <c r="AB105" s="506"/>
      <c r="AC105" s="506"/>
      <c r="AD105" s="506"/>
      <c r="AE105" s="506"/>
      <c r="AF105" s="506"/>
      <c r="AG105" s="506"/>
      <c r="AH105" s="506"/>
      <c r="AI105" s="506"/>
      <c r="AJ105" s="506"/>
      <c r="AK105" s="506"/>
      <c r="AL105" s="506"/>
      <c r="AM105" s="506"/>
      <c r="AN105" s="506"/>
      <c r="AO105" s="506"/>
      <c r="AP105" s="506"/>
      <c r="AQ105" s="506"/>
      <c r="AR105" s="506"/>
      <c r="AS105" s="506"/>
      <c r="AT105" s="506"/>
      <c r="AU105" s="506"/>
      <c r="AV105" s="506"/>
      <c r="AW105" s="506"/>
      <c r="AX105" s="506"/>
      <c r="AY105" s="506"/>
      <c r="AZ105" s="506"/>
      <c r="BA105" s="506"/>
      <c r="BB105" s="506"/>
      <c r="BC105" s="506"/>
      <c r="BD105" s="506"/>
      <c r="BE105" s="506"/>
      <c r="BF105" s="506"/>
      <c r="BG105" s="506"/>
      <c r="BH105" s="506"/>
      <c r="BI105" s="506"/>
      <c r="BJ105" s="506"/>
      <c r="BK105" s="506"/>
      <c r="BL105" s="506"/>
      <c r="BM105" s="506"/>
      <c r="BN105" s="506"/>
      <c r="BO105" s="506"/>
      <c r="BP105" s="506"/>
      <c r="BQ105" s="506"/>
      <c r="BR105" s="506"/>
      <c r="BS105" s="506"/>
      <c r="BT105" s="506"/>
      <c r="BU105" s="506"/>
      <c r="BV105" s="506"/>
      <c r="BW105" s="506"/>
      <c r="BX105" s="506"/>
      <c r="BY105" s="506"/>
      <c r="BZ105" s="506"/>
      <c r="CA105" s="506"/>
      <c r="CB105" s="506"/>
      <c r="CC105" s="506"/>
      <c r="CD105" s="506"/>
      <c r="CE105" s="506"/>
      <c r="CF105" s="506"/>
      <c r="CG105" s="506"/>
      <c r="CH105" s="506"/>
      <c r="CI105" s="506"/>
      <c r="CJ105" s="506"/>
      <c r="CK105" s="506"/>
      <c r="CL105" s="506"/>
      <c r="CM105" s="506"/>
      <c r="CN105" s="506"/>
      <c r="CO105" s="506"/>
      <c r="CP105" s="506"/>
      <c r="CQ105" s="506"/>
      <c r="CR105" s="506"/>
      <c r="CS105" s="506"/>
      <c r="CT105" s="506"/>
      <c r="CU105" s="506"/>
      <c r="CV105" s="506"/>
      <c r="CW105" s="506"/>
      <c r="CX105" s="506"/>
      <c r="CY105" s="506"/>
      <c r="CZ105" s="506"/>
      <c r="DA105" s="506"/>
      <c r="DB105" s="506"/>
      <c r="DC105" s="506"/>
      <c r="DD105" s="506"/>
      <c r="DE105" s="506"/>
      <c r="DF105" s="506"/>
      <c r="DG105" s="506"/>
      <c r="DH105" s="506"/>
      <c r="DI105" s="506"/>
      <c r="DJ105" s="506"/>
      <c r="DK105" s="506"/>
      <c r="DL105" s="506"/>
      <c r="DM105" s="506"/>
      <c r="DN105" s="506"/>
      <c r="DO105" s="506"/>
      <c r="DP105" s="506"/>
      <c r="DQ105" s="506"/>
      <c r="DR105" s="506"/>
      <c r="DS105" s="506"/>
      <c r="DT105" s="506"/>
      <c r="DU105" s="506"/>
      <c r="DV105" s="506"/>
      <c r="DW105" s="506"/>
      <c r="DX105" s="506"/>
      <c r="DY105" s="506"/>
      <c r="DZ105" s="506"/>
      <c r="EA105" s="506"/>
      <c r="EB105" s="506"/>
      <c r="EC105" s="506"/>
      <c r="ED105" s="506"/>
      <c r="EE105" s="506"/>
      <c r="EF105" s="506"/>
      <c r="EG105" s="506"/>
      <c r="EH105" s="506"/>
      <c r="EI105" s="506"/>
      <c r="EJ105" s="506"/>
      <c r="EK105" s="506"/>
      <c r="EL105" s="506"/>
      <c r="EM105" s="506"/>
      <c r="EN105" s="506"/>
      <c r="EO105" s="506"/>
      <c r="EP105" s="506"/>
      <c r="EQ105" s="506"/>
      <c r="ER105" s="506"/>
      <c r="ES105" s="506"/>
      <c r="ET105" s="506"/>
      <c r="EU105" s="506"/>
      <c r="EV105" s="506"/>
      <c r="EW105" s="506"/>
      <c r="EX105" s="506"/>
      <c r="EY105" s="506"/>
      <c r="EZ105" s="506"/>
      <c r="FA105" s="506"/>
      <c r="FB105" s="506"/>
      <c r="FC105" s="506"/>
      <c r="FD105" s="506"/>
      <c r="FE105" s="506"/>
      <c r="FF105" s="506"/>
      <c r="FG105" s="506"/>
      <c r="FH105" s="506"/>
      <c r="FI105" s="506"/>
      <c r="FJ105" s="506"/>
      <c r="FK105" s="506"/>
      <c r="FL105" s="506"/>
      <c r="FM105" s="506"/>
      <c r="FN105" s="506"/>
      <c r="FO105" s="506"/>
      <c r="FP105" s="506"/>
      <c r="FQ105" s="506"/>
      <c r="FR105" s="506"/>
      <c r="FS105" s="506"/>
      <c r="FT105" s="506"/>
      <c r="FU105" s="506"/>
      <c r="FV105" s="506"/>
      <c r="FW105" s="506"/>
      <c r="FX105" s="506"/>
      <c r="FY105" s="506"/>
      <c r="FZ105" s="506"/>
      <c r="GA105" s="506"/>
      <c r="GB105" s="506"/>
    </row>
    <row r="106" spans="9:184" ht="12.75">
      <c r="I106" s="506"/>
      <c r="J106" s="506"/>
      <c r="K106" s="506"/>
      <c r="L106" s="506"/>
      <c r="M106" s="506"/>
      <c r="N106" s="506"/>
      <c r="O106" s="506"/>
      <c r="P106" s="506"/>
      <c r="Q106" s="506"/>
      <c r="R106" s="506"/>
      <c r="S106" s="506"/>
      <c r="T106" s="506"/>
      <c r="U106" s="506"/>
      <c r="V106" s="506"/>
      <c r="W106" s="506"/>
      <c r="X106" s="506"/>
      <c r="Y106" s="506"/>
      <c r="Z106" s="506"/>
      <c r="AA106" s="506"/>
      <c r="AB106" s="506"/>
      <c r="AC106" s="506"/>
      <c r="AD106" s="506"/>
      <c r="AE106" s="506"/>
      <c r="AF106" s="506"/>
      <c r="AG106" s="506"/>
      <c r="AH106" s="506"/>
      <c r="AI106" s="506"/>
      <c r="AJ106" s="506"/>
      <c r="AK106" s="506"/>
      <c r="AL106" s="506"/>
      <c r="AM106" s="506"/>
      <c r="AN106" s="506"/>
      <c r="AO106" s="506"/>
      <c r="AP106" s="506"/>
      <c r="AQ106" s="506"/>
      <c r="AR106" s="506"/>
      <c r="AS106" s="506"/>
      <c r="AT106" s="506"/>
      <c r="AU106" s="506"/>
      <c r="AV106" s="506"/>
      <c r="AW106" s="506"/>
      <c r="AX106" s="506"/>
      <c r="AY106" s="506"/>
      <c r="AZ106" s="506"/>
      <c r="BA106" s="506"/>
      <c r="BB106" s="506"/>
      <c r="BC106" s="506"/>
      <c r="BD106" s="506"/>
      <c r="BE106" s="506"/>
      <c r="BF106" s="506"/>
      <c r="BG106" s="506"/>
      <c r="BH106" s="506"/>
      <c r="BI106" s="506"/>
      <c r="BJ106" s="506"/>
      <c r="BK106" s="506"/>
      <c r="BL106" s="506"/>
      <c r="BM106" s="506"/>
      <c r="BN106" s="506"/>
      <c r="BO106" s="506"/>
      <c r="BP106" s="506"/>
      <c r="BQ106" s="506"/>
      <c r="BR106" s="506"/>
      <c r="BS106" s="506"/>
      <c r="BT106" s="506"/>
      <c r="BU106" s="506"/>
      <c r="BV106" s="506"/>
      <c r="BW106" s="506"/>
      <c r="BX106" s="506"/>
      <c r="BY106" s="506"/>
      <c r="BZ106" s="506"/>
      <c r="CA106" s="506"/>
      <c r="CB106" s="506"/>
      <c r="CC106" s="506"/>
      <c r="CD106" s="506"/>
      <c r="CE106" s="506"/>
      <c r="CF106" s="506"/>
      <c r="CG106" s="506"/>
      <c r="CH106" s="506"/>
      <c r="CI106" s="506"/>
      <c r="CJ106" s="506"/>
      <c r="CK106" s="506"/>
      <c r="CL106" s="506"/>
      <c r="CM106" s="506"/>
      <c r="CN106" s="506"/>
      <c r="CO106" s="506"/>
      <c r="CP106" s="506"/>
      <c r="CQ106" s="506"/>
      <c r="CR106" s="506"/>
      <c r="CS106" s="506"/>
      <c r="CT106" s="506"/>
      <c r="CU106" s="506"/>
      <c r="CV106" s="506"/>
      <c r="CW106" s="506"/>
      <c r="CX106" s="506"/>
      <c r="CY106" s="506"/>
      <c r="CZ106" s="506"/>
      <c r="DA106" s="506"/>
      <c r="DB106" s="506"/>
      <c r="DC106" s="506"/>
      <c r="DD106" s="506"/>
      <c r="DE106" s="506"/>
      <c r="DF106" s="506"/>
      <c r="DG106" s="506"/>
      <c r="DH106" s="506"/>
      <c r="DI106" s="506"/>
      <c r="DJ106" s="506"/>
      <c r="DK106" s="506"/>
      <c r="DL106" s="506"/>
      <c r="DM106" s="506"/>
      <c r="DN106" s="506"/>
      <c r="DO106" s="506"/>
      <c r="DP106" s="506"/>
      <c r="DQ106" s="506"/>
      <c r="DR106" s="506"/>
      <c r="DS106" s="506"/>
      <c r="DT106" s="506"/>
      <c r="DU106" s="506"/>
      <c r="DV106" s="506"/>
      <c r="DW106" s="506"/>
      <c r="DX106" s="506"/>
      <c r="DY106" s="506"/>
      <c r="DZ106" s="506"/>
      <c r="EA106" s="506"/>
      <c r="EB106" s="506"/>
      <c r="EC106" s="506"/>
      <c r="ED106" s="506"/>
      <c r="EE106" s="506"/>
      <c r="EF106" s="506"/>
      <c r="EG106" s="506"/>
      <c r="EH106" s="506"/>
      <c r="EI106" s="506"/>
      <c r="EJ106" s="506"/>
      <c r="EK106" s="506"/>
      <c r="EL106" s="506"/>
      <c r="EM106" s="506"/>
      <c r="EN106" s="506"/>
      <c r="EO106" s="506"/>
      <c r="EP106" s="506"/>
      <c r="EQ106" s="506"/>
      <c r="ER106" s="506"/>
      <c r="ES106" s="506"/>
      <c r="ET106" s="506"/>
      <c r="EU106" s="506"/>
      <c r="EV106" s="506"/>
      <c r="EW106" s="506"/>
      <c r="EX106" s="506"/>
      <c r="EY106" s="506"/>
      <c r="EZ106" s="506"/>
      <c r="FA106" s="506"/>
      <c r="FB106" s="506"/>
      <c r="FC106" s="506"/>
      <c r="FD106" s="506"/>
      <c r="FE106" s="506"/>
      <c r="FF106" s="506"/>
      <c r="FG106" s="506"/>
      <c r="FH106" s="506"/>
      <c r="FI106" s="506"/>
      <c r="FJ106" s="506"/>
      <c r="FK106" s="506"/>
      <c r="FL106" s="506"/>
      <c r="FM106" s="506"/>
      <c r="FN106" s="506"/>
      <c r="FO106" s="506"/>
      <c r="FP106" s="506"/>
      <c r="FQ106" s="506"/>
      <c r="FR106" s="506"/>
      <c r="FS106" s="506"/>
      <c r="FT106" s="506"/>
      <c r="FU106" s="506"/>
      <c r="FV106" s="506"/>
      <c r="FW106" s="506"/>
      <c r="FX106" s="506"/>
      <c r="FY106" s="506"/>
      <c r="FZ106" s="506"/>
      <c r="GA106" s="506"/>
      <c r="GB106" s="506"/>
    </row>
    <row r="107" spans="9:184" ht="12.75">
      <c r="I107" s="506"/>
      <c r="J107" s="506"/>
      <c r="K107" s="506"/>
      <c r="L107" s="506"/>
      <c r="M107" s="506"/>
      <c r="N107" s="506"/>
      <c r="O107" s="506"/>
      <c r="P107" s="506"/>
      <c r="Q107" s="506"/>
      <c r="R107" s="506"/>
      <c r="S107" s="506"/>
      <c r="T107" s="506"/>
      <c r="U107" s="506"/>
      <c r="V107" s="506"/>
      <c r="W107" s="506"/>
      <c r="X107" s="506"/>
      <c r="Y107" s="506"/>
      <c r="Z107" s="506"/>
      <c r="AA107" s="506"/>
      <c r="AB107" s="506"/>
      <c r="AC107" s="506"/>
      <c r="AD107" s="506"/>
      <c r="AE107" s="506"/>
      <c r="AF107" s="506"/>
      <c r="AG107" s="506"/>
      <c r="AH107" s="506"/>
      <c r="AI107" s="506"/>
      <c r="AJ107" s="506"/>
      <c r="AK107" s="506"/>
      <c r="AL107" s="506"/>
      <c r="AM107" s="506"/>
      <c r="AN107" s="506"/>
      <c r="AO107" s="506"/>
      <c r="AP107" s="506"/>
      <c r="AQ107" s="506"/>
      <c r="AR107" s="506"/>
      <c r="AS107" s="506"/>
      <c r="AT107" s="506"/>
      <c r="AU107" s="506"/>
      <c r="AV107" s="506"/>
      <c r="AW107" s="506"/>
      <c r="AX107" s="506"/>
      <c r="AY107" s="506"/>
      <c r="AZ107" s="506"/>
      <c r="BA107" s="506"/>
      <c r="BB107" s="506"/>
      <c r="BC107" s="506"/>
      <c r="BD107" s="506"/>
      <c r="BE107" s="506"/>
      <c r="BF107" s="506"/>
      <c r="BG107" s="506"/>
      <c r="BH107" s="506"/>
      <c r="BI107" s="506"/>
      <c r="BJ107" s="506"/>
      <c r="BK107" s="506"/>
      <c r="BL107" s="506"/>
      <c r="BM107" s="506"/>
      <c r="BN107" s="506"/>
      <c r="BO107" s="506"/>
      <c r="BP107" s="506"/>
      <c r="BQ107" s="506"/>
      <c r="BR107" s="506"/>
      <c r="BS107" s="506"/>
      <c r="BT107" s="506"/>
      <c r="BU107" s="506"/>
      <c r="BV107" s="506"/>
      <c r="BW107" s="506"/>
      <c r="BX107" s="506"/>
      <c r="BY107" s="506"/>
      <c r="BZ107" s="506"/>
      <c r="CA107" s="506"/>
      <c r="CB107" s="506"/>
      <c r="CC107" s="506"/>
      <c r="CD107" s="506"/>
      <c r="CE107" s="506"/>
      <c r="CF107" s="506"/>
      <c r="CG107" s="506"/>
      <c r="CH107" s="506"/>
      <c r="CI107" s="506"/>
      <c r="CJ107" s="506"/>
      <c r="CK107" s="506"/>
      <c r="CL107" s="506"/>
      <c r="CM107" s="506"/>
      <c r="CN107" s="506"/>
      <c r="CO107" s="506"/>
      <c r="CP107" s="506"/>
      <c r="CQ107" s="506"/>
      <c r="CR107" s="506"/>
      <c r="CS107" s="506"/>
      <c r="CT107" s="506"/>
      <c r="CU107" s="506"/>
      <c r="CV107" s="506"/>
      <c r="CW107" s="506"/>
      <c r="CX107" s="506"/>
      <c r="CY107" s="506"/>
      <c r="CZ107" s="506"/>
      <c r="DA107" s="506"/>
      <c r="DB107" s="506"/>
      <c r="DC107" s="506"/>
      <c r="DD107" s="506"/>
      <c r="DE107" s="506"/>
      <c r="DF107" s="506"/>
      <c r="DG107" s="506"/>
      <c r="DH107" s="506"/>
      <c r="DI107" s="506"/>
      <c r="DJ107" s="506"/>
      <c r="DK107" s="506"/>
      <c r="DL107" s="506"/>
      <c r="DM107" s="506"/>
      <c r="DN107" s="506"/>
      <c r="DO107" s="506"/>
      <c r="DP107" s="506"/>
      <c r="DQ107" s="506"/>
      <c r="DR107" s="506"/>
      <c r="DS107" s="506"/>
      <c r="DT107" s="506"/>
      <c r="DU107" s="506"/>
      <c r="DV107" s="506"/>
      <c r="DW107" s="506"/>
      <c r="DX107" s="506"/>
      <c r="DY107" s="506"/>
      <c r="DZ107" s="506"/>
      <c r="EA107" s="506"/>
      <c r="EB107" s="506"/>
      <c r="EC107" s="506"/>
      <c r="ED107" s="506"/>
      <c r="EE107" s="506"/>
      <c r="EF107" s="506"/>
      <c r="EG107" s="506"/>
      <c r="EH107" s="506"/>
      <c r="EI107" s="506"/>
      <c r="EJ107" s="506"/>
      <c r="EK107" s="506"/>
      <c r="EL107" s="506"/>
      <c r="EM107" s="506"/>
      <c r="EN107" s="506"/>
      <c r="EO107" s="506"/>
      <c r="EP107" s="506"/>
      <c r="EQ107" s="506"/>
      <c r="ER107" s="506"/>
      <c r="ES107" s="506"/>
      <c r="ET107" s="506"/>
      <c r="EU107" s="506"/>
      <c r="EV107" s="506"/>
      <c r="EW107" s="506"/>
      <c r="EX107" s="506"/>
      <c r="EY107" s="506"/>
      <c r="EZ107" s="506"/>
      <c r="FA107" s="506"/>
      <c r="FB107" s="506"/>
      <c r="FC107" s="506"/>
      <c r="FD107" s="506"/>
      <c r="FE107" s="506"/>
      <c r="FF107" s="506"/>
      <c r="FG107" s="506"/>
      <c r="FH107" s="506"/>
      <c r="FI107" s="506"/>
      <c r="FJ107" s="506"/>
      <c r="FK107" s="506"/>
      <c r="FL107" s="506"/>
      <c r="FM107" s="506"/>
      <c r="FN107" s="506"/>
      <c r="FO107" s="506"/>
      <c r="FP107" s="506"/>
      <c r="FQ107" s="506"/>
      <c r="FR107" s="506"/>
      <c r="FS107" s="506"/>
      <c r="FT107" s="506"/>
      <c r="FU107" s="506"/>
      <c r="FV107" s="506"/>
      <c r="FW107" s="506"/>
      <c r="FX107" s="506"/>
      <c r="FY107" s="506"/>
      <c r="FZ107" s="506"/>
      <c r="GA107" s="506"/>
      <c r="GB107" s="506"/>
    </row>
    <row r="108" spans="9:184" ht="12.75">
      <c r="I108" s="506"/>
      <c r="J108" s="506"/>
      <c r="K108" s="506"/>
      <c r="L108" s="506"/>
      <c r="M108" s="506"/>
      <c r="N108" s="506"/>
      <c r="O108" s="506"/>
      <c r="P108" s="506"/>
      <c r="Q108" s="506"/>
      <c r="R108" s="506"/>
      <c r="S108" s="506"/>
      <c r="T108" s="506"/>
      <c r="U108" s="506"/>
      <c r="V108" s="506"/>
      <c r="W108" s="506"/>
      <c r="X108" s="506"/>
      <c r="Y108" s="506"/>
      <c r="Z108" s="506"/>
      <c r="AA108" s="506"/>
      <c r="AB108" s="506"/>
      <c r="AC108" s="506"/>
      <c r="AD108" s="506"/>
      <c r="AE108" s="506"/>
      <c r="AF108" s="506"/>
      <c r="AG108" s="506"/>
      <c r="AH108" s="506"/>
      <c r="AI108" s="506"/>
      <c r="AJ108" s="506"/>
      <c r="AK108" s="506"/>
      <c r="AL108" s="506"/>
      <c r="AM108" s="506"/>
      <c r="AN108" s="506"/>
      <c r="AO108" s="506"/>
      <c r="AP108" s="506"/>
      <c r="AQ108" s="506"/>
      <c r="AR108" s="506"/>
      <c r="AS108" s="506"/>
      <c r="AT108" s="506"/>
      <c r="AU108" s="506"/>
      <c r="AV108" s="506"/>
      <c r="AW108" s="506"/>
      <c r="AX108" s="506"/>
      <c r="AY108" s="506"/>
      <c r="AZ108" s="506"/>
      <c r="BA108" s="506"/>
      <c r="BB108" s="506"/>
      <c r="BC108" s="506"/>
      <c r="BD108" s="506"/>
      <c r="BE108" s="506"/>
      <c r="BF108" s="506"/>
      <c r="BG108" s="506"/>
      <c r="BH108" s="506"/>
      <c r="BI108" s="506"/>
      <c r="BJ108" s="506"/>
      <c r="BK108" s="506"/>
      <c r="BL108" s="506"/>
      <c r="BM108" s="506"/>
      <c r="BN108" s="506"/>
      <c r="BO108" s="506"/>
      <c r="BP108" s="506"/>
      <c r="BQ108" s="506"/>
      <c r="BR108" s="506"/>
      <c r="BS108" s="506"/>
      <c r="BT108" s="506"/>
      <c r="BU108" s="506"/>
      <c r="BV108" s="506"/>
      <c r="BW108" s="506"/>
      <c r="BX108" s="506"/>
      <c r="BY108" s="506"/>
      <c r="BZ108" s="506"/>
      <c r="CA108" s="506"/>
      <c r="CB108" s="506"/>
      <c r="CC108" s="506"/>
      <c r="CD108" s="506"/>
      <c r="CE108" s="506"/>
      <c r="CF108" s="506"/>
      <c r="CG108" s="506"/>
      <c r="CH108" s="506"/>
      <c r="CI108" s="506"/>
      <c r="CJ108" s="506"/>
      <c r="CK108" s="506"/>
      <c r="CL108" s="506"/>
      <c r="CM108" s="506"/>
      <c r="CN108" s="506"/>
      <c r="CO108" s="506"/>
      <c r="CP108" s="506"/>
      <c r="CQ108" s="506"/>
      <c r="CR108" s="506"/>
      <c r="CS108" s="506"/>
      <c r="CT108" s="506"/>
      <c r="CU108" s="506"/>
      <c r="CV108" s="506"/>
      <c r="CW108" s="506"/>
      <c r="CX108" s="506"/>
      <c r="CY108" s="506"/>
      <c r="CZ108" s="506"/>
      <c r="DA108" s="506"/>
      <c r="DB108" s="506"/>
      <c r="DC108" s="506"/>
      <c r="DD108" s="506"/>
      <c r="DE108" s="506"/>
      <c r="DF108" s="506"/>
      <c r="DG108" s="506"/>
      <c r="DH108" s="506"/>
      <c r="DI108" s="506"/>
      <c r="DJ108" s="506"/>
      <c r="DK108" s="506"/>
      <c r="DL108" s="506"/>
      <c r="DM108" s="506"/>
      <c r="DN108" s="506"/>
      <c r="DO108" s="506"/>
      <c r="DP108" s="506"/>
      <c r="DQ108" s="506"/>
      <c r="DR108" s="506"/>
      <c r="DS108" s="506"/>
      <c r="DT108" s="506"/>
      <c r="DU108" s="506"/>
      <c r="DV108" s="506"/>
      <c r="DW108" s="506"/>
      <c r="DX108" s="506"/>
      <c r="DY108" s="506"/>
      <c r="DZ108" s="506"/>
      <c r="EA108" s="506"/>
      <c r="EB108" s="506"/>
      <c r="EC108" s="506"/>
      <c r="ED108" s="506"/>
      <c r="EE108" s="506"/>
      <c r="EF108" s="506"/>
      <c r="EG108" s="506"/>
      <c r="EH108" s="506"/>
      <c r="EI108" s="506"/>
      <c r="EJ108" s="506"/>
      <c r="EK108" s="506"/>
      <c r="EL108" s="506"/>
      <c r="EM108" s="506"/>
      <c r="EN108" s="506"/>
      <c r="EO108" s="506"/>
      <c r="EP108" s="506"/>
      <c r="EQ108" s="506"/>
      <c r="ER108" s="506"/>
      <c r="ES108" s="506"/>
      <c r="ET108" s="506"/>
      <c r="EU108" s="506"/>
      <c r="EV108" s="506"/>
      <c r="EW108" s="506"/>
      <c r="EX108" s="506"/>
      <c r="EY108" s="506"/>
      <c r="EZ108" s="506"/>
      <c r="FA108" s="506"/>
      <c r="FB108" s="506"/>
      <c r="FC108" s="506"/>
      <c r="FD108" s="506"/>
      <c r="FE108" s="506"/>
      <c r="FF108" s="506"/>
      <c r="FG108" s="506"/>
      <c r="FH108" s="506"/>
      <c r="FI108" s="506"/>
      <c r="FJ108" s="506"/>
      <c r="FK108" s="506"/>
      <c r="FL108" s="506"/>
      <c r="FM108" s="506"/>
      <c r="FN108" s="506"/>
      <c r="FO108" s="506"/>
      <c r="FP108" s="506"/>
      <c r="FQ108" s="506"/>
      <c r="FR108" s="506"/>
      <c r="FS108" s="506"/>
      <c r="FT108" s="506"/>
      <c r="FU108" s="506"/>
      <c r="FV108" s="506"/>
      <c r="FW108" s="506"/>
      <c r="FX108" s="506"/>
      <c r="FY108" s="506"/>
      <c r="FZ108" s="506"/>
      <c r="GA108" s="506"/>
      <c r="GB108" s="506"/>
    </row>
    <row r="109" spans="9:184" ht="12.75">
      <c r="I109" s="506"/>
      <c r="J109" s="506"/>
      <c r="K109" s="506"/>
      <c r="L109" s="506"/>
      <c r="M109" s="506"/>
      <c r="N109" s="506"/>
      <c r="O109" s="506"/>
      <c r="P109" s="506"/>
      <c r="Q109" s="506"/>
      <c r="R109" s="506"/>
      <c r="S109" s="506"/>
      <c r="T109" s="506"/>
      <c r="U109" s="506"/>
      <c r="V109" s="506"/>
      <c r="W109" s="506"/>
      <c r="X109" s="506"/>
      <c r="Y109" s="506"/>
      <c r="Z109" s="506"/>
      <c r="AA109" s="506"/>
      <c r="AB109" s="506"/>
      <c r="AC109" s="506"/>
      <c r="AD109" s="506"/>
      <c r="AE109" s="506"/>
      <c r="AF109" s="506"/>
      <c r="AG109" s="506"/>
      <c r="AH109" s="506"/>
      <c r="AI109" s="506"/>
      <c r="AJ109" s="506"/>
      <c r="AK109" s="506"/>
      <c r="AL109" s="506"/>
      <c r="AM109" s="506"/>
      <c r="AN109" s="506"/>
      <c r="AO109" s="506"/>
      <c r="AP109" s="506"/>
      <c r="AQ109" s="506"/>
      <c r="AR109" s="506"/>
      <c r="AS109" s="506"/>
      <c r="AT109" s="506"/>
      <c r="AU109" s="506"/>
      <c r="AV109" s="506"/>
      <c r="AW109" s="506"/>
      <c r="AX109" s="506"/>
      <c r="AY109" s="506"/>
      <c r="AZ109" s="506"/>
      <c r="BA109" s="506"/>
      <c r="BB109" s="506"/>
      <c r="BC109" s="506"/>
      <c r="BD109" s="506"/>
      <c r="BE109" s="506"/>
      <c r="BF109" s="506"/>
      <c r="BG109" s="506"/>
      <c r="BH109" s="506"/>
      <c r="BI109" s="506"/>
      <c r="BJ109" s="506"/>
      <c r="BK109" s="506"/>
      <c r="BL109" s="506"/>
      <c r="BM109" s="506"/>
      <c r="BN109" s="506"/>
      <c r="BO109" s="506"/>
      <c r="BP109" s="506"/>
      <c r="BQ109" s="506"/>
      <c r="BR109" s="506"/>
      <c r="BS109" s="506"/>
      <c r="BT109" s="506"/>
      <c r="BU109" s="506"/>
      <c r="BV109" s="506"/>
      <c r="BW109" s="506"/>
      <c r="BX109" s="506"/>
      <c r="BY109" s="506"/>
      <c r="BZ109" s="506"/>
      <c r="CA109" s="506"/>
      <c r="CB109" s="506"/>
      <c r="CC109" s="506"/>
      <c r="CD109" s="506"/>
      <c r="CE109" s="506"/>
      <c r="CF109" s="506"/>
      <c r="CG109" s="506"/>
      <c r="CH109" s="506"/>
      <c r="CI109" s="506"/>
      <c r="CJ109" s="506"/>
      <c r="CK109" s="506"/>
      <c r="CL109" s="506"/>
      <c r="CM109" s="506"/>
      <c r="CN109" s="506"/>
      <c r="CO109" s="506"/>
      <c r="CP109" s="506"/>
      <c r="CQ109" s="506"/>
      <c r="CR109" s="506"/>
      <c r="CS109" s="506"/>
      <c r="CT109" s="506"/>
      <c r="CU109" s="506"/>
      <c r="CV109" s="506"/>
      <c r="CW109" s="506"/>
      <c r="CX109" s="506"/>
      <c r="CY109" s="506"/>
      <c r="CZ109" s="506"/>
      <c r="DA109" s="506"/>
      <c r="DB109" s="506"/>
      <c r="DC109" s="506"/>
      <c r="DD109" s="506"/>
      <c r="DE109" s="506"/>
      <c r="DF109" s="506"/>
      <c r="DG109" s="506"/>
      <c r="DH109" s="506"/>
      <c r="DI109" s="506"/>
      <c r="DJ109" s="506"/>
      <c r="DK109" s="506"/>
      <c r="DL109" s="506"/>
      <c r="DM109" s="506"/>
      <c r="DN109" s="506"/>
      <c r="DO109" s="506"/>
      <c r="DP109" s="506"/>
      <c r="DQ109" s="506"/>
      <c r="DR109" s="506"/>
      <c r="DS109" s="506"/>
      <c r="DT109" s="506"/>
      <c r="DU109" s="506"/>
      <c r="DV109" s="506"/>
      <c r="DW109" s="506"/>
      <c r="DX109" s="506"/>
      <c r="DY109" s="506"/>
      <c r="DZ109" s="506"/>
      <c r="EA109" s="506"/>
      <c r="EB109" s="506"/>
      <c r="EC109" s="506"/>
      <c r="ED109" s="506"/>
      <c r="EE109" s="506"/>
      <c r="EF109" s="506"/>
      <c r="EG109" s="506"/>
      <c r="EH109" s="506"/>
      <c r="EI109" s="506"/>
      <c r="EJ109" s="506"/>
      <c r="EK109" s="506"/>
      <c r="EL109" s="506"/>
      <c r="EM109" s="506"/>
      <c r="EN109" s="506"/>
      <c r="EO109" s="506"/>
      <c r="EP109" s="506"/>
      <c r="EQ109" s="506"/>
      <c r="ER109" s="506"/>
      <c r="ES109" s="506"/>
      <c r="ET109" s="506"/>
      <c r="EU109" s="506"/>
      <c r="EV109" s="506"/>
      <c r="EW109" s="506"/>
      <c r="EX109" s="506"/>
      <c r="EY109" s="506"/>
      <c r="EZ109" s="506"/>
      <c r="FA109" s="506"/>
      <c r="FB109" s="506"/>
      <c r="FC109" s="506"/>
      <c r="FD109" s="506"/>
      <c r="FE109" s="506"/>
      <c r="FF109" s="506"/>
      <c r="FG109" s="506"/>
      <c r="FH109" s="506"/>
      <c r="FI109" s="506"/>
      <c r="FJ109" s="506"/>
      <c r="FK109" s="506"/>
      <c r="FL109" s="506"/>
      <c r="FM109" s="506"/>
      <c r="FN109" s="506"/>
      <c r="FO109" s="506"/>
      <c r="FP109" s="506"/>
      <c r="FQ109" s="506"/>
      <c r="FR109" s="506"/>
      <c r="FS109" s="506"/>
      <c r="FT109" s="506"/>
      <c r="FU109" s="506"/>
      <c r="FV109" s="506"/>
      <c r="FW109" s="506"/>
      <c r="FX109" s="506"/>
      <c r="FY109" s="506"/>
      <c r="FZ109" s="506"/>
      <c r="GA109" s="506"/>
      <c r="GB109" s="506"/>
    </row>
    <row r="110" spans="9:184" ht="12.75">
      <c r="I110" s="506"/>
      <c r="J110" s="506"/>
      <c r="K110" s="506"/>
      <c r="L110" s="506"/>
      <c r="M110" s="506"/>
      <c r="N110" s="506"/>
      <c r="O110" s="506"/>
      <c r="P110" s="506"/>
      <c r="Q110" s="506"/>
      <c r="R110" s="506"/>
      <c r="S110" s="506"/>
      <c r="T110" s="506"/>
      <c r="U110" s="506"/>
      <c r="V110" s="506"/>
      <c r="W110" s="506"/>
      <c r="X110" s="506"/>
      <c r="Y110" s="506"/>
      <c r="Z110" s="506"/>
      <c r="AA110" s="506"/>
      <c r="AB110" s="506"/>
      <c r="AC110" s="506"/>
      <c r="AD110" s="506"/>
      <c r="AE110" s="506"/>
      <c r="AF110" s="506"/>
      <c r="AG110" s="506"/>
      <c r="AH110" s="506"/>
      <c r="AI110" s="506"/>
      <c r="AJ110" s="506"/>
      <c r="AK110" s="506"/>
      <c r="AL110" s="506"/>
      <c r="AM110" s="506"/>
      <c r="AN110" s="506"/>
      <c r="AO110" s="506"/>
      <c r="AP110" s="506"/>
      <c r="AQ110" s="506"/>
      <c r="AR110" s="506"/>
      <c r="AS110" s="506"/>
      <c r="AT110" s="506"/>
      <c r="AU110" s="506"/>
      <c r="AV110" s="506"/>
      <c r="AW110" s="506"/>
      <c r="AX110" s="506"/>
      <c r="AY110" s="506"/>
      <c r="AZ110" s="506"/>
      <c r="BA110" s="506"/>
      <c r="BB110" s="506"/>
      <c r="BC110" s="506"/>
      <c r="BD110" s="506"/>
      <c r="BE110" s="506"/>
      <c r="BF110" s="506"/>
      <c r="BG110" s="506"/>
      <c r="BH110" s="506"/>
      <c r="BI110" s="506"/>
      <c r="BJ110" s="506"/>
      <c r="BK110" s="506"/>
      <c r="BL110" s="506"/>
      <c r="BM110" s="506"/>
      <c r="BN110" s="506"/>
      <c r="BO110" s="506"/>
      <c r="BP110" s="506"/>
      <c r="BQ110" s="506"/>
      <c r="BR110" s="506"/>
      <c r="BS110" s="506"/>
      <c r="BT110" s="506"/>
      <c r="BU110" s="506"/>
      <c r="BV110" s="506"/>
      <c r="BW110" s="506"/>
      <c r="BX110" s="506"/>
      <c r="BY110" s="506"/>
      <c r="BZ110" s="506"/>
      <c r="CA110" s="506"/>
      <c r="CB110" s="506"/>
      <c r="CC110" s="506"/>
      <c r="CD110" s="506"/>
      <c r="CE110" s="506"/>
      <c r="CF110" s="506"/>
      <c r="CG110" s="506"/>
      <c r="CH110" s="506"/>
      <c r="CI110" s="506"/>
      <c r="CJ110" s="506"/>
      <c r="CK110" s="506"/>
      <c r="CL110" s="506"/>
      <c r="CM110" s="506"/>
      <c r="CN110" s="506"/>
      <c r="CO110" s="506"/>
      <c r="CP110" s="506"/>
      <c r="CQ110" s="506"/>
      <c r="CR110" s="506"/>
      <c r="CS110" s="506"/>
      <c r="CT110" s="506"/>
      <c r="CU110" s="506"/>
      <c r="CV110" s="506"/>
      <c r="CW110" s="506"/>
      <c r="CX110" s="506"/>
      <c r="CY110" s="506"/>
      <c r="CZ110" s="506"/>
      <c r="DA110" s="506"/>
      <c r="DB110" s="506"/>
      <c r="DC110" s="506"/>
      <c r="DD110" s="506"/>
      <c r="DE110" s="506"/>
      <c r="DF110" s="506"/>
      <c r="DG110" s="506"/>
      <c r="DH110" s="506"/>
      <c r="DI110" s="506"/>
      <c r="DJ110" s="506"/>
      <c r="DK110" s="506"/>
      <c r="DL110" s="506"/>
      <c r="DM110" s="506"/>
      <c r="DN110" s="506"/>
      <c r="DO110" s="506"/>
      <c r="DP110" s="506"/>
      <c r="DQ110" s="506"/>
      <c r="DR110" s="506"/>
      <c r="DS110" s="506"/>
      <c r="DT110" s="506"/>
      <c r="DU110" s="506"/>
      <c r="DV110" s="506"/>
      <c r="DW110" s="506"/>
      <c r="DX110" s="506"/>
      <c r="DY110" s="506"/>
      <c r="DZ110" s="506"/>
      <c r="EA110" s="506"/>
      <c r="EB110" s="506"/>
      <c r="EC110" s="506"/>
      <c r="ED110" s="506"/>
      <c r="EE110" s="506"/>
      <c r="EF110" s="506"/>
      <c r="EG110" s="506"/>
      <c r="EH110" s="506"/>
      <c r="EI110" s="506"/>
      <c r="EJ110" s="506"/>
      <c r="EK110" s="506"/>
      <c r="EL110" s="506"/>
      <c r="EM110" s="506"/>
      <c r="EN110" s="506"/>
      <c r="EO110" s="506"/>
      <c r="EP110" s="506"/>
      <c r="EQ110" s="506"/>
      <c r="ER110" s="506"/>
      <c r="ES110" s="506"/>
      <c r="ET110" s="506"/>
      <c r="EU110" s="506"/>
      <c r="EV110" s="506"/>
      <c r="EW110" s="506"/>
      <c r="EX110" s="506"/>
      <c r="EY110" s="506"/>
      <c r="EZ110" s="506"/>
      <c r="FA110" s="506"/>
      <c r="FB110" s="506"/>
      <c r="FC110" s="506"/>
      <c r="FD110" s="506"/>
      <c r="FE110" s="506"/>
      <c r="FF110" s="506"/>
      <c r="FG110" s="506"/>
      <c r="FH110" s="506"/>
      <c r="FI110" s="506"/>
      <c r="FJ110" s="506"/>
      <c r="FK110" s="506"/>
      <c r="FL110" s="506"/>
      <c r="FM110" s="506"/>
      <c r="FN110" s="506"/>
      <c r="FO110" s="506"/>
      <c r="FP110" s="506"/>
      <c r="FQ110" s="506"/>
      <c r="FR110" s="506"/>
      <c r="FS110" s="506"/>
      <c r="FT110" s="506"/>
      <c r="FU110" s="506"/>
      <c r="FV110" s="506"/>
      <c r="FW110" s="506"/>
      <c r="FX110" s="506"/>
      <c r="FY110" s="506"/>
      <c r="FZ110" s="506"/>
      <c r="GA110" s="506"/>
      <c r="GB110" s="506"/>
    </row>
    <row r="111" spans="9:184" ht="12.75">
      <c r="I111" s="506"/>
      <c r="J111" s="506"/>
      <c r="K111" s="506"/>
      <c r="L111" s="506"/>
      <c r="M111" s="506"/>
      <c r="N111" s="506"/>
      <c r="O111" s="506"/>
      <c r="P111" s="506"/>
      <c r="Q111" s="506"/>
      <c r="R111" s="506"/>
      <c r="S111" s="506"/>
      <c r="T111" s="506"/>
      <c r="U111" s="506"/>
      <c r="V111" s="506"/>
      <c r="W111" s="506"/>
      <c r="X111" s="506"/>
      <c r="Y111" s="506"/>
      <c r="Z111" s="506"/>
      <c r="AA111" s="506"/>
      <c r="AB111" s="506"/>
      <c r="AC111" s="506"/>
      <c r="AD111" s="506"/>
      <c r="AE111" s="506"/>
      <c r="AF111" s="506"/>
      <c r="AG111" s="506"/>
      <c r="AH111" s="506"/>
      <c r="AI111" s="506"/>
      <c r="AJ111" s="506"/>
      <c r="AK111" s="506"/>
      <c r="AL111" s="506"/>
      <c r="AM111" s="506"/>
      <c r="AN111" s="506"/>
      <c r="AO111" s="506"/>
      <c r="AP111" s="506"/>
      <c r="AQ111" s="506"/>
      <c r="AR111" s="506"/>
      <c r="AS111" s="506"/>
      <c r="AT111" s="506"/>
      <c r="AU111" s="506"/>
      <c r="AV111" s="506"/>
      <c r="AW111" s="506"/>
      <c r="AX111" s="506"/>
      <c r="AY111" s="506"/>
      <c r="AZ111" s="506"/>
      <c r="BA111" s="506"/>
      <c r="BB111" s="506"/>
      <c r="BC111" s="506"/>
      <c r="BD111" s="506"/>
      <c r="BE111" s="506"/>
      <c r="BF111" s="506"/>
      <c r="BG111" s="506"/>
      <c r="BH111" s="506"/>
      <c r="BI111" s="506"/>
      <c r="BJ111" s="506"/>
      <c r="BK111" s="506"/>
      <c r="BL111" s="506"/>
      <c r="BM111" s="506"/>
      <c r="BN111" s="506"/>
      <c r="BO111" s="506"/>
      <c r="BP111" s="506"/>
      <c r="BQ111" s="506"/>
      <c r="BR111" s="506"/>
      <c r="BS111" s="506"/>
      <c r="BT111" s="506"/>
      <c r="BU111" s="506"/>
      <c r="BV111" s="506"/>
      <c r="BW111" s="506"/>
      <c r="BX111" s="506"/>
      <c r="BY111" s="506"/>
      <c r="BZ111" s="506"/>
      <c r="CA111" s="506"/>
      <c r="CB111" s="506"/>
      <c r="CC111" s="506"/>
      <c r="CD111" s="506"/>
      <c r="CE111" s="506"/>
      <c r="CF111" s="506"/>
      <c r="CG111" s="506"/>
      <c r="CH111" s="506"/>
      <c r="CI111" s="506"/>
      <c r="CJ111" s="506"/>
      <c r="CK111" s="506"/>
      <c r="CL111" s="506"/>
      <c r="CM111" s="506"/>
      <c r="CN111" s="506"/>
      <c r="CO111" s="506"/>
      <c r="CP111" s="506"/>
      <c r="CQ111" s="506"/>
      <c r="CR111" s="506"/>
      <c r="CS111" s="506"/>
      <c r="CT111" s="506"/>
      <c r="CU111" s="506"/>
      <c r="CV111" s="506"/>
      <c r="CW111" s="506"/>
      <c r="CX111" s="506"/>
      <c r="CY111" s="506"/>
      <c r="CZ111" s="506"/>
      <c r="DA111" s="506"/>
      <c r="DB111" s="506"/>
      <c r="DC111" s="506"/>
      <c r="DD111" s="506"/>
      <c r="DE111" s="506"/>
      <c r="DF111" s="506"/>
      <c r="DG111" s="506"/>
      <c r="DH111" s="506"/>
      <c r="DI111" s="506"/>
      <c r="DJ111" s="506"/>
      <c r="DK111" s="506"/>
      <c r="DL111" s="506"/>
      <c r="DM111" s="506"/>
      <c r="DN111" s="506"/>
      <c r="DO111" s="506"/>
      <c r="DP111" s="506"/>
      <c r="DQ111" s="506"/>
      <c r="DR111" s="506"/>
      <c r="DS111" s="506"/>
      <c r="DT111" s="506"/>
      <c r="DU111" s="506"/>
      <c r="DV111" s="506"/>
      <c r="DW111" s="506"/>
      <c r="DX111" s="506"/>
      <c r="DY111" s="506"/>
      <c r="DZ111" s="506"/>
      <c r="EA111" s="506"/>
      <c r="EB111" s="506"/>
      <c r="EC111" s="506"/>
      <c r="ED111" s="506"/>
      <c r="EE111" s="506"/>
      <c r="EF111" s="506"/>
      <c r="EG111" s="506"/>
      <c r="EH111" s="506"/>
      <c r="EI111" s="506"/>
      <c r="EJ111" s="506"/>
      <c r="EK111" s="506"/>
      <c r="EL111" s="506"/>
      <c r="EM111" s="506"/>
      <c r="EN111" s="506"/>
      <c r="EO111" s="506"/>
      <c r="EP111" s="506"/>
      <c r="EQ111" s="506"/>
      <c r="ER111" s="506"/>
      <c r="ES111" s="506"/>
      <c r="ET111" s="506"/>
      <c r="EU111" s="506"/>
      <c r="EV111" s="506"/>
      <c r="EW111" s="506"/>
      <c r="EX111" s="506"/>
      <c r="EY111" s="506"/>
      <c r="EZ111" s="506"/>
      <c r="FA111" s="506"/>
      <c r="FB111" s="506"/>
      <c r="FC111" s="506"/>
      <c r="FD111" s="506"/>
      <c r="FE111" s="506"/>
      <c r="FF111" s="506"/>
      <c r="FG111" s="506"/>
      <c r="FH111" s="506"/>
      <c r="FI111" s="506"/>
      <c r="FJ111" s="506"/>
      <c r="FK111" s="506"/>
      <c r="FL111" s="506"/>
      <c r="FM111" s="506"/>
      <c r="FN111" s="506"/>
      <c r="FO111" s="506"/>
      <c r="FP111" s="506"/>
      <c r="FQ111" s="506"/>
      <c r="FR111" s="506"/>
      <c r="FS111" s="506"/>
      <c r="FT111" s="506"/>
      <c r="FU111" s="506"/>
      <c r="FV111" s="506"/>
      <c r="FW111" s="506"/>
      <c r="FX111" s="506"/>
      <c r="FY111" s="506"/>
      <c r="FZ111" s="506"/>
      <c r="GA111" s="506"/>
      <c r="GB111" s="506"/>
    </row>
    <row r="112" spans="9:184" ht="12.75">
      <c r="I112" s="506"/>
      <c r="J112" s="506"/>
      <c r="K112" s="506"/>
      <c r="L112" s="506"/>
      <c r="M112" s="506"/>
      <c r="N112" s="506"/>
      <c r="O112" s="506"/>
      <c r="P112" s="506"/>
      <c r="Q112" s="506"/>
      <c r="R112" s="506"/>
      <c r="S112" s="506"/>
      <c r="T112" s="506"/>
      <c r="U112" s="506"/>
      <c r="V112" s="506"/>
      <c r="W112" s="506"/>
      <c r="X112" s="506"/>
      <c r="Y112" s="506"/>
      <c r="Z112" s="506"/>
      <c r="AA112" s="506"/>
      <c r="AB112" s="506"/>
      <c r="AC112" s="506"/>
      <c r="AD112" s="506"/>
      <c r="AE112" s="506"/>
      <c r="AF112" s="506"/>
      <c r="AG112" s="506"/>
      <c r="AH112" s="506"/>
      <c r="AI112" s="506"/>
      <c r="AJ112" s="506"/>
      <c r="AK112" s="506"/>
      <c r="AL112" s="506"/>
      <c r="AM112" s="506"/>
      <c r="AN112" s="506"/>
      <c r="AO112" s="506"/>
      <c r="AP112" s="506"/>
      <c r="AQ112" s="506"/>
      <c r="AR112" s="506"/>
      <c r="AS112" s="506"/>
      <c r="AT112" s="506"/>
      <c r="AU112" s="506"/>
      <c r="AV112" s="506"/>
      <c r="AW112" s="506"/>
      <c r="AX112" s="506"/>
      <c r="AY112" s="506"/>
      <c r="AZ112" s="506"/>
      <c r="BA112" s="506"/>
      <c r="BB112" s="506"/>
      <c r="BC112" s="506"/>
      <c r="BD112" s="506"/>
      <c r="BE112" s="506"/>
      <c r="BF112" s="506"/>
      <c r="BG112" s="506"/>
      <c r="BH112" s="506"/>
      <c r="BI112" s="506"/>
      <c r="BJ112" s="506"/>
      <c r="BK112" s="506"/>
      <c r="BL112" s="506"/>
      <c r="BM112" s="506"/>
      <c r="BN112" s="506"/>
      <c r="BO112" s="506"/>
      <c r="BP112" s="506"/>
      <c r="BQ112" s="506"/>
      <c r="BR112" s="506"/>
      <c r="BS112" s="506"/>
      <c r="BT112" s="506"/>
      <c r="BU112" s="506"/>
      <c r="BV112" s="506"/>
      <c r="BW112" s="506"/>
      <c r="BX112" s="506"/>
      <c r="BY112" s="506"/>
      <c r="BZ112" s="506"/>
      <c r="CA112" s="506"/>
      <c r="CB112" s="506"/>
      <c r="CC112" s="506"/>
      <c r="CD112" s="506"/>
      <c r="CE112" s="506"/>
      <c r="CF112" s="506"/>
      <c r="CG112" s="506"/>
      <c r="CH112" s="506"/>
      <c r="CI112" s="506"/>
      <c r="CJ112" s="506"/>
      <c r="CK112" s="506"/>
      <c r="CL112" s="506"/>
      <c r="CM112" s="506"/>
      <c r="CN112" s="506"/>
      <c r="CO112" s="506"/>
      <c r="CP112" s="506"/>
      <c r="CQ112" s="506"/>
      <c r="CR112" s="506"/>
      <c r="CS112" s="506"/>
      <c r="CT112" s="506"/>
      <c r="CU112" s="506"/>
      <c r="CV112" s="506"/>
      <c r="CW112" s="506"/>
      <c r="CX112" s="506"/>
      <c r="CY112" s="506"/>
      <c r="CZ112" s="506"/>
      <c r="DA112" s="506"/>
      <c r="DB112" s="506"/>
      <c r="DC112" s="506"/>
      <c r="DD112" s="506"/>
      <c r="DE112" s="506"/>
      <c r="DF112" s="506"/>
      <c r="DG112" s="506"/>
      <c r="DH112" s="506"/>
      <c r="DI112" s="506"/>
      <c r="DJ112" s="506"/>
      <c r="DK112" s="506"/>
      <c r="DL112" s="506"/>
      <c r="DM112" s="506"/>
      <c r="DN112" s="506"/>
      <c r="DO112" s="506"/>
      <c r="DP112" s="506"/>
      <c r="DQ112" s="506"/>
      <c r="DR112" s="506"/>
      <c r="DS112" s="506"/>
      <c r="DT112" s="506"/>
      <c r="DU112" s="506"/>
      <c r="DV112" s="506"/>
      <c r="DW112" s="506"/>
      <c r="DX112" s="506"/>
      <c r="DY112" s="506"/>
      <c r="DZ112" s="506"/>
      <c r="EA112" s="506"/>
      <c r="EB112" s="506"/>
      <c r="EC112" s="506"/>
      <c r="ED112" s="506"/>
      <c r="EE112" s="506"/>
      <c r="EF112" s="506"/>
      <c r="EG112" s="506"/>
      <c r="EH112" s="506"/>
      <c r="EI112" s="506"/>
      <c r="EJ112" s="506"/>
      <c r="EK112" s="506"/>
      <c r="EL112" s="506"/>
      <c r="EM112" s="506"/>
      <c r="EN112" s="506"/>
      <c r="EO112" s="506"/>
      <c r="EP112" s="506"/>
      <c r="EQ112" s="506"/>
      <c r="ER112" s="506"/>
      <c r="ES112" s="506"/>
      <c r="ET112" s="506"/>
      <c r="EU112" s="506"/>
      <c r="EV112" s="506"/>
      <c r="EW112" s="506"/>
      <c r="EX112" s="506"/>
      <c r="EY112" s="506"/>
      <c r="EZ112" s="506"/>
      <c r="FA112" s="506"/>
      <c r="FB112" s="506"/>
      <c r="FC112" s="506"/>
      <c r="FD112" s="506"/>
      <c r="FE112" s="506"/>
      <c r="FF112" s="506"/>
      <c r="FG112" s="506"/>
      <c r="FH112" s="506"/>
      <c r="FI112" s="506"/>
      <c r="FJ112" s="506"/>
      <c r="FK112" s="506"/>
      <c r="FL112" s="506"/>
      <c r="FM112" s="506"/>
      <c r="FN112" s="506"/>
      <c r="FO112" s="506"/>
      <c r="FP112" s="506"/>
      <c r="FQ112" s="506"/>
      <c r="FR112" s="506"/>
      <c r="FS112" s="506"/>
      <c r="FT112" s="506"/>
      <c r="FU112" s="506"/>
      <c r="FV112" s="506"/>
      <c r="FW112" s="506"/>
      <c r="FX112" s="506"/>
      <c r="FY112" s="506"/>
      <c r="FZ112" s="506"/>
      <c r="GA112" s="506"/>
      <c r="GB112" s="506"/>
    </row>
    <row r="113" spans="9:184" ht="12.75">
      <c r="I113" s="506"/>
      <c r="J113" s="506"/>
      <c r="K113" s="506"/>
      <c r="L113" s="506"/>
      <c r="M113" s="506"/>
      <c r="N113" s="506"/>
      <c r="O113" s="506"/>
      <c r="P113" s="506"/>
      <c r="Q113" s="506"/>
      <c r="R113" s="506"/>
      <c r="S113" s="506"/>
      <c r="T113" s="506"/>
      <c r="U113" s="506"/>
      <c r="V113" s="506"/>
      <c r="W113" s="506"/>
      <c r="X113" s="506"/>
      <c r="Y113" s="506"/>
      <c r="Z113" s="506"/>
      <c r="AA113" s="506"/>
      <c r="AB113" s="506"/>
      <c r="AC113" s="506"/>
      <c r="AD113" s="506"/>
      <c r="AE113" s="506"/>
      <c r="AF113" s="506"/>
      <c r="AG113" s="506"/>
      <c r="AH113" s="506"/>
      <c r="AI113" s="506"/>
      <c r="AJ113" s="506"/>
      <c r="AK113" s="506"/>
      <c r="AL113" s="506"/>
      <c r="AM113" s="506"/>
      <c r="AN113" s="506"/>
      <c r="AO113" s="506"/>
      <c r="AP113" s="506"/>
      <c r="AQ113" s="506"/>
      <c r="AR113" s="506"/>
      <c r="AS113" s="506"/>
      <c r="AT113" s="506"/>
      <c r="AU113" s="506"/>
      <c r="AV113" s="506"/>
      <c r="AW113" s="506"/>
      <c r="AX113" s="506"/>
      <c r="AY113" s="506"/>
      <c r="AZ113" s="506"/>
      <c r="BA113" s="506"/>
      <c r="BB113" s="506"/>
      <c r="BC113" s="506"/>
      <c r="BD113" s="506"/>
      <c r="BE113" s="506"/>
      <c r="BF113" s="506"/>
      <c r="BG113" s="506"/>
      <c r="BH113" s="506"/>
      <c r="BI113" s="506"/>
      <c r="BJ113" s="506"/>
      <c r="BK113" s="506"/>
      <c r="BL113" s="506"/>
      <c r="BM113" s="506"/>
      <c r="BN113" s="506"/>
      <c r="BO113" s="506"/>
      <c r="BP113" s="506"/>
      <c r="BQ113" s="506"/>
      <c r="BR113" s="506"/>
      <c r="BS113" s="506"/>
      <c r="BT113" s="506"/>
      <c r="BU113" s="506"/>
      <c r="BV113" s="506"/>
      <c r="BW113" s="506"/>
      <c r="BX113" s="506"/>
      <c r="BY113" s="506"/>
      <c r="BZ113" s="506"/>
      <c r="CA113" s="506"/>
      <c r="CB113" s="506"/>
      <c r="CC113" s="506"/>
      <c r="CD113" s="506"/>
      <c r="CE113" s="506"/>
      <c r="CF113" s="506"/>
      <c r="CG113" s="506"/>
      <c r="CH113" s="506"/>
      <c r="CI113" s="506"/>
      <c r="CJ113" s="506"/>
      <c r="CK113" s="506"/>
      <c r="CL113" s="506"/>
      <c r="CM113" s="506"/>
      <c r="CN113" s="506"/>
      <c r="CO113" s="506"/>
      <c r="CP113" s="506"/>
      <c r="CQ113" s="506"/>
      <c r="CR113" s="506"/>
      <c r="CS113" s="506"/>
      <c r="CT113" s="506"/>
      <c r="CU113" s="506"/>
      <c r="CV113" s="506"/>
      <c r="CW113" s="506"/>
      <c r="CX113" s="506"/>
      <c r="CY113" s="506"/>
      <c r="CZ113" s="506"/>
      <c r="DA113" s="506"/>
      <c r="DB113" s="506"/>
      <c r="DC113" s="506"/>
      <c r="DD113" s="506"/>
      <c r="DE113" s="506"/>
      <c r="DF113" s="506"/>
      <c r="DG113" s="506"/>
      <c r="DH113" s="506"/>
      <c r="DI113" s="506"/>
      <c r="DJ113" s="506"/>
      <c r="DK113" s="506"/>
      <c r="DL113" s="506"/>
      <c r="DM113" s="506"/>
      <c r="DN113" s="506"/>
      <c r="DO113" s="506"/>
      <c r="DP113" s="506"/>
      <c r="DQ113" s="506"/>
      <c r="DR113" s="506"/>
      <c r="DS113" s="506"/>
      <c r="DT113" s="506"/>
      <c r="DU113" s="506"/>
      <c r="DV113" s="506"/>
      <c r="DW113" s="506"/>
      <c r="DX113" s="506"/>
      <c r="DY113" s="506"/>
      <c r="DZ113" s="506"/>
      <c r="EA113" s="506"/>
      <c r="EB113" s="506"/>
      <c r="EC113" s="506"/>
      <c r="ED113" s="506"/>
      <c r="EE113" s="506"/>
      <c r="EF113" s="506"/>
      <c r="EG113" s="506"/>
      <c r="EH113" s="506"/>
      <c r="EI113" s="506"/>
      <c r="EJ113" s="506"/>
      <c r="EK113" s="506"/>
      <c r="EL113" s="506"/>
      <c r="EM113" s="506"/>
      <c r="EN113" s="506"/>
      <c r="EO113" s="506"/>
      <c r="EP113" s="506"/>
      <c r="EQ113" s="506"/>
      <c r="ER113" s="506"/>
      <c r="ES113" s="506"/>
      <c r="ET113" s="506"/>
      <c r="EU113" s="506"/>
      <c r="EV113" s="506"/>
      <c r="EW113" s="506"/>
      <c r="EX113" s="506"/>
      <c r="EY113" s="506"/>
      <c r="EZ113" s="506"/>
      <c r="FA113" s="506"/>
      <c r="FB113" s="506"/>
      <c r="FC113" s="506"/>
      <c r="FD113" s="506"/>
      <c r="FE113" s="506"/>
      <c r="FF113" s="506"/>
      <c r="FG113" s="506"/>
      <c r="FH113" s="506"/>
      <c r="FI113" s="506"/>
      <c r="FJ113" s="506"/>
      <c r="FK113" s="506"/>
      <c r="FL113" s="506"/>
      <c r="FM113" s="506"/>
      <c r="FN113" s="506"/>
      <c r="FO113" s="506"/>
      <c r="FP113" s="506"/>
      <c r="FQ113" s="506"/>
      <c r="FR113" s="506"/>
      <c r="FS113" s="506"/>
      <c r="FT113" s="506"/>
      <c r="FU113" s="506"/>
      <c r="FV113" s="506"/>
      <c r="FW113" s="506"/>
      <c r="FX113" s="506"/>
      <c r="FY113" s="506"/>
      <c r="FZ113" s="506"/>
      <c r="GA113" s="506"/>
      <c r="GB113" s="506"/>
    </row>
    <row r="114" spans="9:184" ht="12.75">
      <c r="I114" s="506"/>
      <c r="J114" s="506"/>
      <c r="K114" s="506"/>
      <c r="L114" s="506"/>
      <c r="M114" s="506"/>
      <c r="N114" s="506"/>
      <c r="O114" s="506"/>
      <c r="P114" s="506"/>
      <c r="Q114" s="506"/>
      <c r="R114" s="506"/>
      <c r="S114" s="506"/>
      <c r="T114" s="506"/>
      <c r="U114" s="506"/>
      <c r="V114" s="506"/>
      <c r="W114" s="506"/>
      <c r="X114" s="506"/>
      <c r="Y114" s="506"/>
      <c r="Z114" s="506"/>
      <c r="AA114" s="506"/>
      <c r="AB114" s="506"/>
      <c r="AC114" s="506"/>
      <c r="AD114" s="506"/>
      <c r="AE114" s="506"/>
      <c r="AF114" s="506"/>
      <c r="AG114" s="506"/>
      <c r="AH114" s="506"/>
      <c r="AI114" s="506"/>
      <c r="AJ114" s="506"/>
      <c r="AK114" s="506"/>
      <c r="AL114" s="506"/>
      <c r="AM114" s="506"/>
      <c r="AN114" s="506"/>
      <c r="AO114" s="506"/>
      <c r="AP114" s="506"/>
      <c r="AQ114" s="506"/>
      <c r="AR114" s="506"/>
      <c r="AS114" s="506"/>
      <c r="AT114" s="506"/>
      <c r="AU114" s="506"/>
      <c r="AV114" s="506"/>
      <c r="AW114" s="506"/>
      <c r="AX114" s="506"/>
      <c r="AY114" s="506"/>
      <c r="AZ114" s="506"/>
      <c r="BA114" s="506"/>
      <c r="BB114" s="506"/>
      <c r="BC114" s="506"/>
      <c r="BD114" s="506"/>
      <c r="BE114" s="506"/>
      <c r="BF114" s="506"/>
      <c r="BG114" s="506"/>
      <c r="BH114" s="506"/>
      <c r="BI114" s="506"/>
      <c r="BJ114" s="506"/>
      <c r="BK114" s="506"/>
      <c r="BL114" s="506"/>
      <c r="BM114" s="506"/>
      <c r="BN114" s="506"/>
      <c r="BO114" s="506"/>
      <c r="BP114" s="506"/>
      <c r="BQ114" s="506"/>
      <c r="BR114" s="506"/>
      <c r="BS114" s="506"/>
      <c r="BT114" s="506"/>
      <c r="BU114" s="506"/>
      <c r="BV114" s="506"/>
      <c r="BW114" s="506"/>
      <c r="BX114" s="506"/>
      <c r="BY114" s="506"/>
      <c r="BZ114" s="506"/>
      <c r="CA114" s="506"/>
      <c r="CB114" s="506"/>
      <c r="CC114" s="506"/>
      <c r="CD114" s="506"/>
      <c r="CE114" s="506"/>
      <c r="CF114" s="506"/>
      <c r="CG114" s="506"/>
      <c r="CH114" s="506"/>
      <c r="CI114" s="506"/>
      <c r="CJ114" s="506"/>
      <c r="CK114" s="506"/>
      <c r="CL114" s="506"/>
      <c r="CM114" s="506"/>
      <c r="CN114" s="506"/>
      <c r="CO114" s="506"/>
      <c r="CP114" s="506"/>
      <c r="CQ114" s="506"/>
      <c r="CR114" s="506"/>
      <c r="CS114" s="506"/>
      <c r="CT114" s="506"/>
      <c r="CU114" s="506"/>
      <c r="CV114" s="506"/>
      <c r="CW114" s="506"/>
      <c r="CX114" s="506"/>
      <c r="CY114" s="506"/>
      <c r="CZ114" s="506"/>
      <c r="DA114" s="506"/>
      <c r="DB114" s="506"/>
      <c r="DC114" s="506"/>
      <c r="DD114" s="506"/>
      <c r="DE114" s="506"/>
      <c r="DF114" s="506"/>
      <c r="DG114" s="506"/>
      <c r="DH114" s="506"/>
      <c r="DI114" s="506"/>
      <c r="DJ114" s="506"/>
      <c r="DK114" s="506"/>
      <c r="DL114" s="506"/>
      <c r="DM114" s="506"/>
      <c r="DN114" s="506"/>
      <c r="DO114" s="506"/>
      <c r="DP114" s="506"/>
      <c r="DQ114" s="506"/>
      <c r="DR114" s="506"/>
      <c r="DS114" s="506"/>
      <c r="DT114" s="506"/>
      <c r="DU114" s="506"/>
      <c r="DV114" s="506"/>
      <c r="DW114" s="506"/>
      <c r="DX114" s="506"/>
      <c r="DY114" s="506"/>
      <c r="DZ114" s="506"/>
      <c r="EA114" s="506"/>
      <c r="EB114" s="506"/>
      <c r="EC114" s="506"/>
      <c r="ED114" s="506"/>
      <c r="EE114" s="506"/>
      <c r="EF114" s="506"/>
      <c r="EG114" s="506"/>
      <c r="EH114" s="506"/>
      <c r="EI114" s="506"/>
      <c r="EJ114" s="506"/>
      <c r="EK114" s="506"/>
      <c r="EL114" s="506"/>
      <c r="EM114" s="506"/>
      <c r="EN114" s="506"/>
      <c r="EO114" s="506"/>
      <c r="EP114" s="506"/>
      <c r="EQ114" s="506"/>
      <c r="ER114" s="506"/>
      <c r="ES114" s="506"/>
      <c r="ET114" s="506"/>
      <c r="EU114" s="506"/>
      <c r="EV114" s="506"/>
      <c r="EW114" s="506"/>
      <c r="EX114" s="506"/>
      <c r="EY114" s="506"/>
      <c r="EZ114" s="506"/>
      <c r="FA114" s="506"/>
      <c r="FB114" s="506"/>
      <c r="FC114" s="506"/>
      <c r="FD114" s="506"/>
      <c r="FE114" s="506"/>
      <c r="FF114" s="506"/>
      <c r="FG114" s="506"/>
      <c r="FH114" s="506"/>
      <c r="FI114" s="506"/>
      <c r="FJ114" s="506"/>
      <c r="FK114" s="506"/>
      <c r="FL114" s="506"/>
      <c r="FM114" s="506"/>
      <c r="FN114" s="506"/>
      <c r="FO114" s="506"/>
      <c r="FP114" s="506"/>
      <c r="FQ114" s="506"/>
      <c r="FR114" s="506"/>
      <c r="FS114" s="506"/>
      <c r="FT114" s="506"/>
      <c r="FU114" s="506"/>
      <c r="FV114" s="506"/>
      <c r="FW114" s="506"/>
      <c r="FX114" s="506"/>
      <c r="FY114" s="506"/>
      <c r="FZ114" s="506"/>
      <c r="GA114" s="506"/>
      <c r="GB114" s="506"/>
    </row>
    <row r="115" spans="9:184" ht="12.75">
      <c r="I115" s="506"/>
      <c r="J115" s="506"/>
      <c r="K115" s="506"/>
      <c r="L115" s="506"/>
      <c r="M115" s="506"/>
      <c r="N115" s="506"/>
      <c r="O115" s="506"/>
      <c r="P115" s="506"/>
      <c r="Q115" s="506"/>
      <c r="R115" s="506"/>
      <c r="S115" s="506"/>
      <c r="T115" s="506"/>
      <c r="U115" s="506"/>
      <c r="V115" s="506"/>
      <c r="W115" s="506"/>
      <c r="X115" s="506"/>
      <c r="Y115" s="506"/>
      <c r="Z115" s="506"/>
      <c r="AA115" s="506"/>
      <c r="AB115" s="506"/>
      <c r="AC115" s="506"/>
      <c r="AD115" s="506"/>
      <c r="AE115" s="506"/>
      <c r="AF115" s="506"/>
      <c r="AG115" s="506"/>
      <c r="AH115" s="506"/>
      <c r="AI115" s="506"/>
      <c r="AJ115" s="506"/>
      <c r="AK115" s="506"/>
      <c r="AL115" s="506"/>
      <c r="AM115" s="506"/>
      <c r="AN115" s="506"/>
      <c r="AO115" s="506"/>
      <c r="AP115" s="506"/>
      <c r="AQ115" s="506"/>
      <c r="AR115" s="506"/>
      <c r="AS115" s="506"/>
      <c r="AT115" s="506"/>
      <c r="AU115" s="506"/>
      <c r="AV115" s="506"/>
      <c r="AW115" s="506"/>
      <c r="AX115" s="506"/>
      <c r="AY115" s="506"/>
      <c r="AZ115" s="506"/>
      <c r="BA115" s="506"/>
      <c r="BB115" s="506"/>
      <c r="BC115" s="506"/>
      <c r="BD115" s="506"/>
      <c r="BE115" s="506"/>
      <c r="BF115" s="506"/>
      <c r="BG115" s="506"/>
      <c r="BH115" s="506"/>
      <c r="BI115" s="506"/>
      <c r="BJ115" s="506"/>
      <c r="BK115" s="506"/>
      <c r="BL115" s="506"/>
      <c r="BM115" s="506"/>
      <c r="BN115" s="506"/>
      <c r="BO115" s="506"/>
      <c r="BP115" s="506"/>
      <c r="BQ115" s="506"/>
      <c r="BR115" s="506"/>
      <c r="BS115" s="506"/>
      <c r="BT115" s="506"/>
      <c r="BU115" s="506"/>
      <c r="BV115" s="506"/>
      <c r="BW115" s="506"/>
      <c r="BX115" s="506"/>
      <c r="BY115" s="506"/>
      <c r="BZ115" s="506"/>
      <c r="CA115" s="506"/>
      <c r="CB115" s="506"/>
      <c r="CC115" s="506"/>
      <c r="CD115" s="506"/>
      <c r="CE115" s="506"/>
      <c r="CF115" s="506"/>
      <c r="CG115" s="506"/>
      <c r="CH115" s="506"/>
      <c r="CI115" s="506"/>
      <c r="CJ115" s="506"/>
      <c r="CK115" s="506"/>
      <c r="CL115" s="506"/>
      <c r="CM115" s="506"/>
      <c r="CN115" s="506"/>
      <c r="CO115" s="506"/>
      <c r="CP115" s="506"/>
      <c r="CQ115" s="506"/>
      <c r="CR115" s="506"/>
      <c r="CS115" s="506"/>
      <c r="CT115" s="506"/>
      <c r="CU115" s="506"/>
      <c r="CV115" s="506"/>
      <c r="CW115" s="506"/>
      <c r="CX115" s="506"/>
      <c r="CY115" s="506"/>
      <c r="CZ115" s="506"/>
      <c r="DA115" s="506"/>
      <c r="DB115" s="506"/>
      <c r="DC115" s="506"/>
      <c r="DD115" s="506"/>
      <c r="DE115" s="506"/>
      <c r="DF115" s="506"/>
      <c r="DG115" s="506"/>
      <c r="DH115" s="506"/>
      <c r="DI115" s="506"/>
      <c r="DJ115" s="506"/>
      <c r="DK115" s="506"/>
      <c r="DL115" s="506"/>
      <c r="DM115" s="506"/>
      <c r="DN115" s="506"/>
      <c r="DO115" s="506"/>
      <c r="DP115" s="506"/>
      <c r="DQ115" s="506"/>
      <c r="DR115" s="506"/>
      <c r="DS115" s="506"/>
      <c r="DT115" s="506"/>
      <c r="DU115" s="506"/>
      <c r="DV115" s="506"/>
      <c r="DW115" s="506"/>
      <c r="DX115" s="506"/>
      <c r="DY115" s="506"/>
      <c r="DZ115" s="506"/>
      <c r="EA115" s="506"/>
      <c r="EB115" s="506"/>
      <c r="EC115" s="506"/>
      <c r="ED115" s="506"/>
      <c r="EE115" s="506"/>
      <c r="EF115" s="506"/>
      <c r="EG115" s="506"/>
      <c r="EH115" s="506"/>
      <c r="EI115" s="506"/>
      <c r="EJ115" s="506"/>
      <c r="EK115" s="506"/>
      <c r="EL115" s="506"/>
      <c r="EM115" s="506"/>
      <c r="EN115" s="506"/>
      <c r="EO115" s="506"/>
      <c r="EP115" s="506"/>
      <c r="EQ115" s="506"/>
      <c r="ER115" s="506"/>
      <c r="ES115" s="506"/>
      <c r="ET115" s="506"/>
      <c r="EU115" s="506"/>
      <c r="EV115" s="506"/>
      <c r="EW115" s="506"/>
      <c r="EX115" s="506"/>
      <c r="EY115" s="506"/>
      <c r="EZ115" s="506"/>
      <c r="FA115" s="506"/>
      <c r="FB115" s="506"/>
      <c r="FC115" s="506"/>
      <c r="FD115" s="506"/>
      <c r="FE115" s="506"/>
      <c r="FF115" s="506"/>
      <c r="FG115" s="506"/>
      <c r="FH115" s="506"/>
      <c r="FI115" s="506"/>
      <c r="FJ115" s="506"/>
      <c r="FK115" s="506"/>
      <c r="FL115" s="506"/>
      <c r="FM115" s="506"/>
      <c r="FN115" s="506"/>
      <c r="FO115" s="506"/>
      <c r="FP115" s="506"/>
      <c r="FQ115" s="506"/>
      <c r="FR115" s="506"/>
      <c r="FS115" s="506"/>
      <c r="FT115" s="506"/>
      <c r="FU115" s="506"/>
      <c r="FV115" s="506"/>
      <c r="FW115" s="506"/>
      <c r="FX115" s="506"/>
      <c r="FY115" s="506"/>
      <c r="FZ115" s="506"/>
      <c r="GA115" s="506"/>
      <c r="GB115" s="506"/>
    </row>
    <row r="116" spans="9:184" ht="12.75">
      <c r="I116" s="506"/>
      <c r="J116" s="506"/>
      <c r="K116" s="506"/>
      <c r="L116" s="506"/>
      <c r="M116" s="506"/>
      <c r="N116" s="506"/>
      <c r="O116" s="506"/>
      <c r="P116" s="506"/>
      <c r="Q116" s="506"/>
      <c r="R116" s="506"/>
      <c r="S116" s="506"/>
      <c r="T116" s="506"/>
      <c r="U116" s="506"/>
      <c r="V116" s="506"/>
      <c r="W116" s="506"/>
      <c r="X116" s="506"/>
      <c r="Y116" s="506"/>
      <c r="Z116" s="506"/>
      <c r="AA116" s="506"/>
      <c r="AB116" s="506"/>
      <c r="AC116" s="506"/>
      <c r="AD116" s="506"/>
      <c r="AE116" s="506"/>
      <c r="AF116" s="506"/>
      <c r="AG116" s="506"/>
      <c r="AH116" s="506"/>
      <c r="AI116" s="506"/>
      <c r="AJ116" s="506"/>
      <c r="AK116" s="506"/>
      <c r="AL116" s="506"/>
      <c r="AM116" s="506"/>
      <c r="AN116" s="506"/>
      <c r="AO116" s="506"/>
      <c r="AP116" s="506"/>
      <c r="AQ116" s="506"/>
      <c r="AR116" s="506"/>
      <c r="AS116" s="506"/>
      <c r="AT116" s="506"/>
      <c r="AU116" s="506"/>
      <c r="AV116" s="506"/>
      <c r="AW116" s="506"/>
      <c r="AX116" s="506"/>
      <c r="AY116" s="506"/>
      <c r="AZ116" s="506"/>
      <c r="BA116" s="506"/>
      <c r="BB116" s="506"/>
      <c r="BC116" s="506"/>
      <c r="BD116" s="506"/>
      <c r="BE116" s="506"/>
      <c r="BF116" s="506"/>
      <c r="BG116" s="506"/>
      <c r="BH116" s="506"/>
      <c r="BI116" s="506"/>
      <c r="BJ116" s="506"/>
      <c r="BK116" s="506"/>
      <c r="BL116" s="506"/>
      <c r="BM116" s="506"/>
      <c r="BN116" s="506"/>
      <c r="BO116" s="506"/>
      <c r="BP116" s="506"/>
      <c r="BQ116" s="506"/>
      <c r="BR116" s="506"/>
      <c r="BS116" s="506"/>
      <c r="BT116" s="506"/>
      <c r="BU116" s="506"/>
      <c r="BV116" s="506"/>
      <c r="BW116" s="506"/>
      <c r="BX116" s="506"/>
      <c r="BY116" s="506"/>
      <c r="BZ116" s="506"/>
      <c r="CA116" s="506"/>
      <c r="CB116" s="506"/>
      <c r="CC116" s="506"/>
      <c r="CD116" s="506"/>
      <c r="CE116" s="506"/>
      <c r="CF116" s="506"/>
      <c r="CG116" s="506"/>
      <c r="CH116" s="506"/>
      <c r="CI116" s="506"/>
      <c r="CJ116" s="506"/>
      <c r="CK116" s="506"/>
      <c r="CL116" s="506"/>
      <c r="CM116" s="506"/>
      <c r="CN116" s="506"/>
      <c r="CO116" s="506"/>
      <c r="CP116" s="506"/>
      <c r="CQ116" s="506"/>
      <c r="CR116" s="506"/>
      <c r="CS116" s="506"/>
      <c r="CT116" s="506"/>
      <c r="CU116" s="506"/>
      <c r="CV116" s="506"/>
      <c r="CW116" s="506"/>
      <c r="CX116" s="506"/>
      <c r="CY116" s="506"/>
      <c r="CZ116" s="506"/>
      <c r="DA116" s="506"/>
      <c r="DB116" s="506"/>
      <c r="DC116" s="506"/>
      <c r="DD116" s="506"/>
      <c r="DE116" s="506"/>
      <c r="DF116" s="506"/>
      <c r="DG116" s="506"/>
      <c r="DH116" s="506"/>
      <c r="DI116" s="506"/>
      <c r="DJ116" s="506"/>
      <c r="DK116" s="506"/>
      <c r="DL116" s="506"/>
      <c r="DM116" s="506"/>
      <c r="DN116" s="506"/>
      <c r="DO116" s="506"/>
      <c r="DP116" s="506"/>
      <c r="DQ116" s="506"/>
      <c r="DR116" s="506"/>
      <c r="DS116" s="506"/>
      <c r="DT116" s="506"/>
      <c r="DU116" s="506"/>
      <c r="DV116" s="506"/>
      <c r="DW116" s="506"/>
      <c r="DX116" s="506"/>
      <c r="DY116" s="506"/>
      <c r="DZ116" s="506"/>
      <c r="EA116" s="506"/>
      <c r="EB116" s="506"/>
      <c r="EC116" s="506"/>
      <c r="ED116" s="506"/>
      <c r="EE116" s="506"/>
      <c r="EF116" s="506"/>
      <c r="EG116" s="506"/>
      <c r="EH116" s="506"/>
      <c r="EI116" s="506"/>
      <c r="EJ116" s="506"/>
      <c r="EK116" s="506"/>
      <c r="EL116" s="506"/>
      <c r="EM116" s="506"/>
      <c r="EN116" s="506"/>
      <c r="EO116" s="506"/>
      <c r="EP116" s="506"/>
      <c r="EQ116" s="506"/>
      <c r="ER116" s="506"/>
      <c r="ES116" s="506"/>
      <c r="ET116" s="506"/>
      <c r="EU116" s="506"/>
      <c r="EV116" s="506"/>
      <c r="EW116" s="506"/>
      <c r="EX116" s="506"/>
      <c r="EY116" s="506"/>
      <c r="EZ116" s="506"/>
      <c r="FA116" s="506"/>
      <c r="FB116" s="506"/>
      <c r="FC116" s="506"/>
      <c r="FD116" s="506"/>
      <c r="FE116" s="506"/>
      <c r="FF116" s="506"/>
      <c r="FG116" s="506"/>
      <c r="FH116" s="506"/>
      <c r="FI116" s="506"/>
      <c r="FJ116" s="506"/>
      <c r="FK116" s="506"/>
      <c r="FL116" s="506"/>
      <c r="FM116" s="506"/>
      <c r="FN116" s="506"/>
      <c r="FO116" s="506"/>
      <c r="FP116" s="506"/>
      <c r="FQ116" s="506"/>
      <c r="FR116" s="506"/>
      <c r="FS116" s="506"/>
      <c r="FT116" s="506"/>
      <c r="FU116" s="506"/>
      <c r="FV116" s="506"/>
      <c r="FW116" s="506"/>
      <c r="FX116" s="506"/>
      <c r="FY116" s="506"/>
      <c r="FZ116" s="506"/>
      <c r="GA116" s="506"/>
      <c r="GB116" s="506"/>
    </row>
    <row r="117" spans="9:184" ht="12.75">
      <c r="I117" s="506"/>
      <c r="J117" s="506"/>
      <c r="K117" s="506"/>
      <c r="L117" s="506"/>
      <c r="M117" s="506"/>
      <c r="N117" s="506"/>
      <c r="O117" s="506"/>
      <c r="P117" s="506"/>
      <c r="Q117" s="506"/>
      <c r="R117" s="506"/>
      <c r="S117" s="506"/>
      <c r="T117" s="506"/>
      <c r="U117" s="506"/>
      <c r="V117" s="506"/>
      <c r="W117" s="506"/>
      <c r="X117" s="506"/>
      <c r="Y117" s="506"/>
      <c r="Z117" s="506"/>
      <c r="AA117" s="506"/>
      <c r="AB117" s="506"/>
      <c r="AC117" s="506"/>
      <c r="AD117" s="506"/>
      <c r="AE117" s="506"/>
      <c r="AF117" s="506"/>
      <c r="AG117" s="506"/>
      <c r="AH117" s="506"/>
      <c r="AI117" s="506"/>
      <c r="AJ117" s="506"/>
      <c r="AK117" s="506"/>
      <c r="AL117" s="506"/>
      <c r="AM117" s="506"/>
      <c r="AN117" s="506"/>
      <c r="AO117" s="506"/>
      <c r="AP117" s="506"/>
      <c r="AQ117" s="506"/>
      <c r="AR117" s="506"/>
      <c r="AS117" s="506"/>
      <c r="AT117" s="506"/>
      <c r="AU117" s="506"/>
      <c r="AV117" s="506"/>
      <c r="AW117" s="506"/>
      <c r="AX117" s="506"/>
      <c r="AY117" s="506"/>
      <c r="AZ117" s="506"/>
      <c r="BA117" s="506"/>
      <c r="BB117" s="506"/>
      <c r="BC117" s="506"/>
      <c r="BD117" s="506"/>
      <c r="BE117" s="506"/>
      <c r="BF117" s="506"/>
      <c r="BG117" s="506"/>
      <c r="BH117" s="506"/>
      <c r="BI117" s="506"/>
      <c r="BJ117" s="506"/>
      <c r="BK117" s="506"/>
      <c r="BL117" s="506"/>
      <c r="BM117" s="506"/>
      <c r="BN117" s="506"/>
      <c r="BO117" s="506"/>
      <c r="BP117" s="506"/>
      <c r="BQ117" s="506"/>
      <c r="BR117" s="506"/>
      <c r="BS117" s="506"/>
      <c r="BT117" s="506"/>
      <c r="BU117" s="506"/>
      <c r="BV117" s="506"/>
      <c r="BW117" s="506"/>
      <c r="BX117" s="506"/>
      <c r="BY117" s="506"/>
      <c r="BZ117" s="506"/>
      <c r="CA117" s="506"/>
      <c r="CB117" s="506"/>
      <c r="CC117" s="506"/>
      <c r="CD117" s="506"/>
      <c r="CE117" s="506"/>
      <c r="CF117" s="506"/>
      <c r="CG117" s="506"/>
      <c r="CH117" s="506"/>
      <c r="CI117" s="506"/>
      <c r="CJ117" s="506"/>
      <c r="CK117" s="506"/>
      <c r="CL117" s="506"/>
      <c r="CM117" s="506"/>
      <c r="CN117" s="506"/>
      <c r="CO117" s="506"/>
      <c r="CP117" s="506"/>
      <c r="CQ117" s="506"/>
      <c r="CR117" s="506"/>
      <c r="CS117" s="506"/>
      <c r="CT117" s="506"/>
      <c r="CU117" s="506"/>
      <c r="CV117" s="506"/>
      <c r="CW117" s="506"/>
      <c r="CX117" s="506"/>
      <c r="CY117" s="506"/>
      <c r="CZ117" s="506"/>
      <c r="DA117" s="506"/>
      <c r="DB117" s="506"/>
      <c r="DC117" s="506"/>
      <c r="DD117" s="506"/>
      <c r="DE117" s="506"/>
      <c r="DF117" s="506"/>
      <c r="DG117" s="506"/>
      <c r="DH117" s="506"/>
      <c r="DI117" s="506"/>
      <c r="DJ117" s="506"/>
      <c r="DK117" s="506"/>
      <c r="DL117" s="506"/>
      <c r="DM117" s="506"/>
      <c r="DN117" s="506"/>
      <c r="DO117" s="506"/>
      <c r="DP117" s="506"/>
      <c r="DQ117" s="506"/>
      <c r="DR117" s="506"/>
      <c r="DS117" s="506"/>
      <c r="DT117" s="506"/>
      <c r="DU117" s="506"/>
      <c r="DV117" s="506"/>
      <c r="DW117" s="506"/>
      <c r="DX117" s="506"/>
      <c r="DY117" s="506"/>
      <c r="DZ117" s="506"/>
      <c r="EA117" s="506"/>
      <c r="EB117" s="506"/>
      <c r="EC117" s="506"/>
      <c r="ED117" s="506"/>
      <c r="EE117" s="506"/>
      <c r="EF117" s="506"/>
      <c r="EG117" s="506"/>
      <c r="EH117" s="506"/>
      <c r="EI117" s="506"/>
      <c r="EJ117" s="506"/>
      <c r="EK117" s="506"/>
      <c r="EL117" s="506"/>
      <c r="EM117" s="506"/>
      <c r="EN117" s="506"/>
      <c r="EO117" s="506"/>
      <c r="EP117" s="506"/>
      <c r="EQ117" s="506"/>
      <c r="ER117" s="506"/>
      <c r="ES117" s="506"/>
      <c r="ET117" s="506"/>
      <c r="EU117" s="506"/>
      <c r="EV117" s="506"/>
      <c r="EW117" s="506"/>
      <c r="EX117" s="506"/>
      <c r="EY117" s="506"/>
      <c r="EZ117" s="506"/>
      <c r="FA117" s="506"/>
      <c r="FB117" s="506"/>
      <c r="FC117" s="506"/>
      <c r="FD117" s="506"/>
      <c r="FE117" s="506"/>
      <c r="FF117" s="506"/>
      <c r="FG117" s="506"/>
      <c r="FH117" s="506"/>
      <c r="FI117" s="506"/>
      <c r="FJ117" s="506"/>
      <c r="FK117" s="506"/>
      <c r="FL117" s="506"/>
      <c r="FM117" s="506"/>
      <c r="FN117" s="506"/>
      <c r="FO117" s="506"/>
      <c r="FP117" s="506"/>
      <c r="FQ117" s="506"/>
      <c r="FR117" s="506"/>
      <c r="FS117" s="506"/>
      <c r="FT117" s="506"/>
      <c r="FU117" s="506"/>
      <c r="FV117" s="506"/>
      <c r="FW117" s="506"/>
      <c r="FX117" s="506"/>
      <c r="FY117" s="506"/>
      <c r="FZ117" s="506"/>
      <c r="GA117" s="506"/>
      <c r="GB117" s="506"/>
    </row>
    <row r="118" spans="9:184" ht="12.75">
      <c r="I118" s="506"/>
      <c r="J118" s="506"/>
      <c r="K118" s="506"/>
      <c r="L118" s="506"/>
      <c r="M118" s="506"/>
      <c r="N118" s="506"/>
      <c r="O118" s="506"/>
      <c r="P118" s="506"/>
      <c r="Q118" s="506"/>
      <c r="R118" s="506"/>
      <c r="S118" s="506"/>
      <c r="T118" s="506"/>
      <c r="U118" s="506"/>
      <c r="V118" s="506"/>
      <c r="W118" s="506"/>
      <c r="X118" s="506"/>
      <c r="Y118" s="506"/>
      <c r="Z118" s="506"/>
      <c r="AA118" s="506"/>
      <c r="AB118" s="506"/>
      <c r="AC118" s="506"/>
      <c r="AD118" s="506"/>
      <c r="AE118" s="506"/>
      <c r="AF118" s="506"/>
      <c r="AG118" s="506"/>
      <c r="AH118" s="506"/>
      <c r="AI118" s="506"/>
      <c r="AJ118" s="506"/>
      <c r="AK118" s="506"/>
      <c r="AL118" s="506"/>
      <c r="AM118" s="506"/>
      <c r="AN118" s="506"/>
      <c r="AO118" s="506"/>
      <c r="AP118" s="506"/>
      <c r="AQ118" s="506"/>
      <c r="AR118" s="506"/>
      <c r="AS118" s="506"/>
      <c r="AT118" s="506"/>
      <c r="AU118" s="506"/>
      <c r="AV118" s="506"/>
      <c r="AW118" s="506"/>
      <c r="AX118" s="506"/>
      <c r="AY118" s="506"/>
      <c r="AZ118" s="506"/>
      <c r="BA118" s="506"/>
      <c r="BB118" s="506"/>
      <c r="BC118" s="506"/>
      <c r="BD118" s="506"/>
      <c r="BE118" s="506"/>
      <c r="BF118" s="506"/>
      <c r="BG118" s="506"/>
      <c r="BH118" s="506"/>
      <c r="BI118" s="506"/>
      <c r="BJ118" s="506"/>
      <c r="BK118" s="506"/>
      <c r="BL118" s="506"/>
      <c r="BM118" s="506"/>
      <c r="BN118" s="506"/>
      <c r="BO118" s="506"/>
      <c r="BP118" s="506"/>
      <c r="BQ118" s="506"/>
      <c r="BR118" s="506"/>
      <c r="BS118" s="506"/>
      <c r="BT118" s="506"/>
      <c r="BU118" s="506"/>
      <c r="BV118" s="506"/>
      <c r="BW118" s="506"/>
      <c r="BX118" s="506"/>
      <c r="BY118" s="506"/>
      <c r="BZ118" s="506"/>
      <c r="CA118" s="506"/>
      <c r="CB118" s="506"/>
      <c r="CC118" s="506"/>
      <c r="CD118" s="506"/>
      <c r="CE118" s="506"/>
      <c r="CF118" s="506"/>
      <c r="CG118" s="506"/>
      <c r="CH118" s="506"/>
      <c r="CI118" s="506"/>
      <c r="CJ118" s="506"/>
      <c r="CK118" s="506"/>
      <c r="CL118" s="506"/>
      <c r="CM118" s="506"/>
      <c r="CN118" s="506"/>
      <c r="CO118" s="506"/>
      <c r="CP118" s="506"/>
      <c r="CQ118" s="506"/>
      <c r="CR118" s="506"/>
      <c r="CS118" s="506"/>
      <c r="CT118" s="506"/>
      <c r="CU118" s="506"/>
      <c r="CV118" s="506"/>
      <c r="CW118" s="506"/>
      <c r="CX118" s="506"/>
      <c r="CY118" s="506"/>
      <c r="CZ118" s="506"/>
      <c r="DA118" s="506"/>
      <c r="DB118" s="506"/>
      <c r="DC118" s="506"/>
      <c r="DD118" s="506"/>
      <c r="DE118" s="506"/>
      <c r="DF118" s="506"/>
      <c r="DG118" s="506"/>
      <c r="DH118" s="506"/>
      <c r="DI118" s="506"/>
      <c r="DJ118" s="506"/>
      <c r="DK118" s="506"/>
      <c r="DL118" s="506"/>
      <c r="DM118" s="506"/>
      <c r="DN118" s="506"/>
      <c r="DO118" s="506"/>
      <c r="DP118" s="506"/>
      <c r="DQ118" s="506"/>
      <c r="DR118" s="506"/>
      <c r="DS118" s="506"/>
      <c r="DT118" s="506"/>
      <c r="DU118" s="506"/>
      <c r="DV118" s="506"/>
      <c r="DW118" s="506"/>
      <c r="DX118" s="506"/>
      <c r="DY118" s="506"/>
      <c r="DZ118" s="506"/>
      <c r="EA118" s="506"/>
      <c r="EB118" s="506"/>
      <c r="EC118" s="506"/>
      <c r="ED118" s="506"/>
      <c r="EE118" s="506"/>
      <c r="EF118" s="506"/>
      <c r="EG118" s="506"/>
      <c r="EH118" s="506"/>
      <c r="EI118" s="506"/>
      <c r="EJ118" s="506"/>
      <c r="EK118" s="506"/>
      <c r="EL118" s="506"/>
      <c r="EM118" s="506"/>
      <c r="EN118" s="506"/>
      <c r="EO118" s="506"/>
      <c r="EP118" s="506"/>
      <c r="EQ118" s="506"/>
      <c r="ER118" s="506"/>
      <c r="ES118" s="506"/>
      <c r="ET118" s="506"/>
      <c r="EU118" s="506"/>
      <c r="EV118" s="506"/>
      <c r="EW118" s="506"/>
      <c r="EX118" s="506"/>
      <c r="EY118" s="506"/>
      <c r="EZ118" s="506"/>
      <c r="FA118" s="506"/>
      <c r="FB118" s="506"/>
      <c r="FC118" s="506"/>
      <c r="FD118" s="506"/>
      <c r="FE118" s="506"/>
      <c r="FF118" s="506"/>
      <c r="FG118" s="506"/>
      <c r="FH118" s="506"/>
      <c r="FI118" s="506"/>
      <c r="FJ118" s="506"/>
      <c r="FK118" s="506"/>
      <c r="FL118" s="506"/>
      <c r="FM118" s="506"/>
      <c r="FN118" s="506"/>
      <c r="FO118" s="506"/>
      <c r="FP118" s="506"/>
      <c r="FQ118" s="506"/>
      <c r="FR118" s="506"/>
      <c r="FS118" s="506"/>
      <c r="FT118" s="506"/>
      <c r="FU118" s="506"/>
      <c r="FV118" s="506"/>
      <c r="FW118" s="506"/>
      <c r="FX118" s="506"/>
      <c r="FY118" s="506"/>
      <c r="FZ118" s="506"/>
      <c r="GA118" s="506"/>
      <c r="GB118" s="506"/>
    </row>
    <row r="119" spans="9:184" ht="12.75">
      <c r="I119" s="506"/>
      <c r="J119" s="506"/>
      <c r="K119" s="506"/>
      <c r="L119" s="506"/>
      <c r="M119" s="506"/>
      <c r="N119" s="506"/>
      <c r="O119" s="506"/>
      <c r="P119" s="506"/>
      <c r="Q119" s="506"/>
      <c r="R119" s="506"/>
      <c r="S119" s="506"/>
      <c r="T119" s="506"/>
      <c r="U119" s="506"/>
      <c r="V119" s="506"/>
      <c r="W119" s="506"/>
      <c r="X119" s="506"/>
      <c r="Y119" s="506"/>
      <c r="Z119" s="506"/>
      <c r="AA119" s="506"/>
      <c r="AB119" s="506"/>
      <c r="AC119" s="506"/>
      <c r="AD119" s="506"/>
      <c r="AE119" s="506"/>
      <c r="AF119" s="506"/>
      <c r="AG119" s="506"/>
      <c r="AH119" s="506"/>
      <c r="AI119" s="506"/>
      <c r="AJ119" s="506"/>
      <c r="AK119" s="506"/>
      <c r="AL119" s="506"/>
      <c r="AM119" s="506"/>
      <c r="AN119" s="506"/>
      <c r="AO119" s="506"/>
      <c r="AP119" s="506"/>
      <c r="AQ119" s="506"/>
      <c r="AR119" s="506"/>
      <c r="AS119" s="506"/>
      <c r="AT119" s="506"/>
      <c r="AU119" s="506"/>
      <c r="AV119" s="506"/>
      <c r="AW119" s="506"/>
      <c r="AX119" s="506"/>
      <c r="AY119" s="506"/>
      <c r="AZ119" s="506"/>
      <c r="BA119" s="506"/>
      <c r="BB119" s="506"/>
      <c r="BC119" s="506"/>
      <c r="BD119" s="506"/>
      <c r="BE119" s="506"/>
      <c r="BF119" s="506"/>
      <c r="BG119" s="506"/>
      <c r="BH119" s="506"/>
      <c r="BI119" s="506"/>
      <c r="BJ119" s="506"/>
      <c r="BK119" s="506"/>
      <c r="BL119" s="506"/>
      <c r="BM119" s="506"/>
      <c r="BN119" s="506"/>
      <c r="BO119" s="506"/>
      <c r="BP119" s="506"/>
      <c r="BQ119" s="506"/>
      <c r="BR119" s="506"/>
      <c r="BS119" s="506"/>
      <c r="BT119" s="506"/>
      <c r="BU119" s="506"/>
      <c r="BV119" s="506"/>
      <c r="BW119" s="506"/>
      <c r="BX119" s="506"/>
      <c r="BY119" s="506"/>
      <c r="BZ119" s="506"/>
      <c r="CA119" s="506"/>
      <c r="CB119" s="506"/>
      <c r="CC119" s="506"/>
      <c r="CD119" s="506"/>
      <c r="CE119" s="506"/>
      <c r="CF119" s="506"/>
      <c r="CG119" s="506"/>
      <c r="CH119" s="506"/>
      <c r="CI119" s="506"/>
      <c r="CJ119" s="506"/>
      <c r="CK119" s="506"/>
      <c r="CL119" s="506"/>
      <c r="CM119" s="506"/>
      <c r="CN119" s="506"/>
      <c r="CO119" s="506"/>
      <c r="CP119" s="506"/>
      <c r="CQ119" s="506"/>
      <c r="CR119" s="506"/>
      <c r="CS119" s="506"/>
      <c r="CT119" s="506"/>
      <c r="CU119" s="506"/>
      <c r="CV119" s="506"/>
      <c r="CW119" s="506"/>
      <c r="CX119" s="506"/>
      <c r="CY119" s="506"/>
      <c r="CZ119" s="506"/>
      <c r="DA119" s="506"/>
      <c r="DB119" s="506"/>
      <c r="DC119" s="506"/>
      <c r="DD119" s="506"/>
      <c r="DE119" s="506"/>
      <c r="DF119" s="506"/>
      <c r="DG119" s="506"/>
      <c r="DH119" s="506"/>
      <c r="DI119" s="506"/>
      <c r="DJ119" s="506"/>
      <c r="DK119" s="506"/>
      <c r="DL119" s="506"/>
      <c r="DM119" s="506"/>
      <c r="DN119" s="506"/>
      <c r="DO119" s="506"/>
      <c r="DP119" s="506"/>
      <c r="DQ119" s="506"/>
      <c r="DR119" s="506"/>
      <c r="DS119" s="506"/>
      <c r="DT119" s="506"/>
      <c r="DU119" s="506"/>
      <c r="DV119" s="506"/>
      <c r="DW119" s="506"/>
      <c r="DX119" s="506"/>
      <c r="DY119" s="506"/>
      <c r="DZ119" s="506"/>
      <c r="EA119" s="506"/>
      <c r="EB119" s="506"/>
      <c r="EC119" s="506"/>
      <c r="ED119" s="506"/>
      <c r="EE119" s="506"/>
      <c r="EF119" s="506"/>
      <c r="EG119" s="506"/>
      <c r="EH119" s="506"/>
      <c r="EI119" s="506"/>
      <c r="EJ119" s="506"/>
      <c r="EK119" s="506"/>
      <c r="EL119" s="506"/>
      <c r="EM119" s="506"/>
      <c r="EN119" s="506"/>
      <c r="EO119" s="506"/>
      <c r="EP119" s="506"/>
      <c r="EQ119" s="506"/>
      <c r="ER119" s="506"/>
      <c r="ES119" s="506"/>
      <c r="ET119" s="506"/>
      <c r="EU119" s="506"/>
      <c r="EV119" s="506"/>
      <c r="EW119" s="506"/>
      <c r="EX119" s="506"/>
      <c r="EY119" s="506"/>
      <c r="EZ119" s="506"/>
      <c r="FA119" s="506"/>
      <c r="FB119" s="506"/>
      <c r="FC119" s="506"/>
      <c r="FD119" s="506"/>
      <c r="FE119" s="506"/>
      <c r="FF119" s="506"/>
      <c r="FG119" s="506"/>
      <c r="FH119" s="506"/>
      <c r="FI119" s="506"/>
      <c r="FJ119" s="506"/>
      <c r="FK119" s="506"/>
      <c r="FL119" s="506"/>
      <c r="FM119" s="506"/>
      <c r="FN119" s="506"/>
      <c r="FO119" s="506"/>
      <c r="FP119" s="506"/>
      <c r="FQ119" s="506"/>
      <c r="FR119" s="506"/>
      <c r="FS119" s="506"/>
      <c r="FT119" s="506"/>
      <c r="FU119" s="506"/>
      <c r="FV119" s="506"/>
      <c r="FW119" s="506"/>
      <c r="FX119" s="506"/>
      <c r="FY119" s="506"/>
      <c r="FZ119" s="506"/>
      <c r="GA119" s="506"/>
      <c r="GB119" s="506"/>
    </row>
    <row r="120" spans="9:184" ht="12.75">
      <c r="I120" s="506"/>
      <c r="J120" s="506"/>
      <c r="K120" s="506"/>
      <c r="L120" s="506"/>
      <c r="M120" s="506"/>
      <c r="N120" s="506"/>
      <c r="O120" s="506"/>
      <c r="P120" s="506"/>
      <c r="Q120" s="506"/>
      <c r="R120" s="506"/>
      <c r="S120" s="506"/>
      <c r="T120" s="506"/>
      <c r="U120" s="506"/>
      <c r="V120" s="506"/>
      <c r="W120" s="506"/>
      <c r="X120" s="506"/>
      <c r="Y120" s="506"/>
      <c r="Z120" s="506"/>
      <c r="AA120" s="506"/>
      <c r="AB120" s="506"/>
      <c r="AC120" s="506"/>
      <c r="AD120" s="506"/>
      <c r="AE120" s="506"/>
      <c r="AF120" s="506"/>
      <c r="AG120" s="506"/>
      <c r="AH120" s="506"/>
      <c r="AI120" s="506"/>
      <c r="AJ120" s="506"/>
      <c r="AK120" s="506"/>
      <c r="AL120" s="506"/>
      <c r="AM120" s="506"/>
      <c r="AN120" s="506"/>
      <c r="AO120" s="506"/>
      <c r="AP120" s="506"/>
      <c r="AQ120" s="506"/>
      <c r="AR120" s="506"/>
      <c r="AS120" s="506"/>
      <c r="AT120" s="506"/>
      <c r="AU120" s="506"/>
      <c r="AV120" s="506"/>
      <c r="AW120" s="506"/>
      <c r="AX120" s="506"/>
      <c r="AY120" s="506"/>
      <c r="AZ120" s="506"/>
      <c r="BA120" s="506"/>
      <c r="BB120" s="506"/>
      <c r="BC120" s="506"/>
      <c r="BD120" s="506"/>
      <c r="BE120" s="506"/>
      <c r="BF120" s="506"/>
      <c r="BG120" s="506"/>
      <c r="BH120" s="506"/>
      <c r="BI120" s="506"/>
      <c r="BJ120" s="506"/>
      <c r="BK120" s="506"/>
      <c r="BL120" s="506"/>
      <c r="BM120" s="506"/>
      <c r="BN120" s="506"/>
      <c r="BO120" s="506"/>
      <c r="BP120" s="506"/>
      <c r="BQ120" s="506"/>
      <c r="BR120" s="506"/>
      <c r="BS120" s="506"/>
      <c r="BT120" s="506"/>
      <c r="BU120" s="506"/>
      <c r="BV120" s="506"/>
      <c r="BW120" s="506"/>
      <c r="BX120" s="506"/>
      <c r="BY120" s="506"/>
      <c r="BZ120" s="506"/>
      <c r="CA120" s="506"/>
      <c r="CB120" s="506"/>
      <c r="CC120" s="506"/>
      <c r="CD120" s="506"/>
      <c r="CE120" s="506"/>
      <c r="CF120" s="506"/>
      <c r="CG120" s="506"/>
      <c r="CH120" s="506"/>
      <c r="CI120" s="506"/>
      <c r="CJ120" s="506"/>
      <c r="CK120" s="506"/>
      <c r="CL120" s="506"/>
      <c r="CM120" s="506"/>
      <c r="CN120" s="506"/>
      <c r="CO120" s="506"/>
      <c r="CP120" s="506"/>
      <c r="CQ120" s="506"/>
      <c r="CR120" s="506"/>
      <c r="CS120" s="506"/>
      <c r="CT120" s="506"/>
      <c r="CU120" s="506"/>
      <c r="CV120" s="506"/>
      <c r="CW120" s="506"/>
      <c r="CX120" s="506"/>
      <c r="CY120" s="506"/>
      <c r="CZ120" s="506"/>
      <c r="DA120" s="506"/>
      <c r="DB120" s="506"/>
      <c r="DC120" s="506"/>
      <c r="DD120" s="506"/>
      <c r="DE120" s="506"/>
      <c r="DF120" s="506"/>
      <c r="DG120" s="506"/>
      <c r="DH120" s="506"/>
      <c r="DI120" s="506"/>
      <c r="DJ120" s="506"/>
      <c r="DK120" s="506"/>
      <c r="DL120" s="506"/>
      <c r="DM120" s="506"/>
      <c r="DN120" s="506"/>
      <c r="DO120" s="506"/>
      <c r="DP120" s="506"/>
      <c r="DQ120" s="506"/>
      <c r="DR120" s="506"/>
      <c r="DS120" s="506"/>
      <c r="DT120" s="506"/>
      <c r="DU120" s="506"/>
      <c r="DV120" s="506"/>
      <c r="DW120" s="506"/>
      <c r="DX120" s="506"/>
      <c r="DY120" s="506"/>
      <c r="DZ120" s="506"/>
      <c r="EA120" s="506"/>
      <c r="EB120" s="506"/>
      <c r="EC120" s="506"/>
      <c r="ED120" s="506"/>
      <c r="EE120" s="506"/>
      <c r="EF120" s="506"/>
      <c r="EG120" s="506"/>
      <c r="EH120" s="506"/>
      <c r="EI120" s="506"/>
      <c r="EJ120" s="506"/>
      <c r="EK120" s="506"/>
      <c r="EL120" s="506"/>
      <c r="EM120" s="506"/>
      <c r="EN120" s="506"/>
      <c r="EO120" s="506"/>
      <c r="EP120" s="506"/>
      <c r="EQ120" s="506"/>
      <c r="ER120" s="506"/>
      <c r="ES120" s="506"/>
      <c r="ET120" s="506"/>
      <c r="EU120" s="506"/>
      <c r="EV120" s="506"/>
      <c r="EW120" s="506"/>
      <c r="EX120" s="506"/>
      <c r="EY120" s="506"/>
      <c r="EZ120" s="506"/>
      <c r="FA120" s="506"/>
      <c r="FB120" s="506"/>
      <c r="FC120" s="506"/>
      <c r="FD120" s="506"/>
      <c r="FE120" s="506"/>
      <c r="FF120" s="506"/>
      <c r="FG120" s="506"/>
      <c r="FH120" s="506"/>
      <c r="FI120" s="506"/>
      <c r="FJ120" s="506"/>
      <c r="FK120" s="506"/>
      <c r="FL120" s="506"/>
      <c r="FM120" s="506"/>
      <c r="FN120" s="506"/>
      <c r="FO120" s="506"/>
      <c r="FP120" s="506"/>
      <c r="FQ120" s="506"/>
      <c r="FR120" s="506"/>
      <c r="FS120" s="506"/>
      <c r="FT120" s="506"/>
      <c r="FU120" s="506"/>
      <c r="FV120" s="506"/>
      <c r="FW120" s="506"/>
      <c r="FX120" s="506"/>
      <c r="FY120" s="506"/>
      <c r="FZ120" s="506"/>
      <c r="GA120" s="506"/>
      <c r="GB120" s="506"/>
    </row>
    <row r="121" spans="9:184" ht="12.75">
      <c r="I121" s="506"/>
      <c r="J121" s="506"/>
      <c r="K121" s="506"/>
      <c r="L121" s="506"/>
      <c r="M121" s="506"/>
      <c r="N121" s="506"/>
      <c r="O121" s="506"/>
      <c r="P121" s="506"/>
      <c r="Q121" s="506"/>
      <c r="R121" s="506"/>
      <c r="S121" s="506"/>
      <c r="T121" s="506"/>
      <c r="U121" s="506"/>
      <c r="V121" s="506"/>
      <c r="W121" s="506"/>
      <c r="X121" s="506"/>
      <c r="Y121" s="506"/>
      <c r="Z121" s="506"/>
      <c r="AA121" s="506"/>
      <c r="AB121" s="506"/>
      <c r="AC121" s="506"/>
      <c r="AD121" s="506"/>
      <c r="AE121" s="506"/>
      <c r="AF121" s="506"/>
      <c r="AG121" s="506"/>
      <c r="AH121" s="506"/>
      <c r="AI121" s="506"/>
      <c r="AJ121" s="506"/>
      <c r="AK121" s="506"/>
      <c r="AL121" s="506"/>
      <c r="AM121" s="506"/>
      <c r="AN121" s="506"/>
      <c r="AO121" s="506"/>
      <c r="AP121" s="506"/>
      <c r="AQ121" s="506"/>
      <c r="AR121" s="506"/>
      <c r="AS121" s="506"/>
      <c r="AT121" s="506"/>
      <c r="AU121" s="506"/>
      <c r="AV121" s="506"/>
      <c r="AW121" s="506"/>
      <c r="AX121" s="506"/>
      <c r="AY121" s="506"/>
      <c r="AZ121" s="506"/>
      <c r="BA121" s="506"/>
      <c r="BB121" s="506"/>
      <c r="BC121" s="506"/>
      <c r="BD121" s="506"/>
      <c r="BE121" s="506"/>
      <c r="BF121" s="506"/>
      <c r="BG121" s="506"/>
      <c r="BH121" s="506"/>
      <c r="BI121" s="506"/>
      <c r="BJ121" s="506"/>
      <c r="BK121" s="506"/>
      <c r="BL121" s="506"/>
      <c r="BM121" s="506"/>
      <c r="BN121" s="506"/>
      <c r="BO121" s="506"/>
      <c r="BP121" s="506"/>
      <c r="BQ121" s="506"/>
      <c r="BR121" s="506"/>
      <c r="BS121" s="506"/>
      <c r="BT121" s="506"/>
      <c r="BU121" s="506"/>
      <c r="BV121" s="506"/>
      <c r="BW121" s="506"/>
      <c r="BX121" s="506"/>
      <c r="BY121" s="506"/>
      <c r="BZ121" s="506"/>
      <c r="CA121" s="506"/>
      <c r="CB121" s="506"/>
      <c r="CC121" s="506"/>
      <c r="CD121" s="506"/>
      <c r="CE121" s="506"/>
      <c r="CF121" s="506"/>
      <c r="CG121" s="506"/>
      <c r="CH121" s="506"/>
      <c r="CI121" s="506"/>
      <c r="CJ121" s="506"/>
      <c r="CK121" s="506"/>
      <c r="CL121" s="506"/>
      <c r="CM121" s="506"/>
      <c r="CN121" s="506"/>
      <c r="CO121" s="506"/>
      <c r="CP121" s="506"/>
      <c r="CQ121" s="506"/>
      <c r="CR121" s="506"/>
      <c r="CS121" s="506"/>
      <c r="CT121" s="506"/>
      <c r="CU121" s="506"/>
      <c r="CV121" s="506"/>
      <c r="CW121" s="506"/>
      <c r="CX121" s="506"/>
      <c r="CY121" s="506"/>
      <c r="CZ121" s="506"/>
      <c r="DA121" s="506"/>
      <c r="DB121" s="506"/>
      <c r="DC121" s="506"/>
      <c r="DD121" s="506"/>
      <c r="DE121" s="506"/>
      <c r="DF121" s="506"/>
      <c r="DG121" s="506"/>
      <c r="DH121" s="506"/>
      <c r="DI121" s="506"/>
      <c r="DJ121" s="506"/>
      <c r="DK121" s="506"/>
      <c r="DL121" s="506"/>
      <c r="DM121" s="506"/>
      <c r="DN121" s="506"/>
      <c r="DO121" s="506"/>
      <c r="DP121" s="506"/>
      <c r="DQ121" s="506"/>
      <c r="DR121" s="506"/>
      <c r="DS121" s="506"/>
      <c r="DT121" s="506"/>
      <c r="DU121" s="506"/>
      <c r="DV121" s="506"/>
      <c r="DW121" s="506"/>
      <c r="DX121" s="506"/>
      <c r="DY121" s="506"/>
      <c r="DZ121" s="506"/>
      <c r="EA121" s="506"/>
      <c r="EB121" s="506"/>
      <c r="EC121" s="506"/>
      <c r="ED121" s="506"/>
      <c r="EE121" s="506"/>
      <c r="EF121" s="506"/>
      <c r="EG121" s="506"/>
      <c r="EH121" s="506"/>
      <c r="EI121" s="506"/>
      <c r="EJ121" s="506"/>
      <c r="EK121" s="506"/>
      <c r="EL121" s="506"/>
      <c r="EM121" s="506"/>
      <c r="EN121" s="506"/>
      <c r="EO121" s="506"/>
      <c r="EP121" s="506"/>
      <c r="EQ121" s="506"/>
      <c r="ER121" s="506"/>
      <c r="ES121" s="506"/>
      <c r="ET121" s="506"/>
      <c r="EU121" s="506"/>
      <c r="EV121" s="506"/>
      <c r="EW121" s="506"/>
      <c r="EX121" s="506"/>
      <c r="EY121" s="506"/>
      <c r="EZ121" s="506"/>
      <c r="FA121" s="506"/>
      <c r="FB121" s="506"/>
      <c r="FC121" s="506"/>
      <c r="FD121" s="506"/>
      <c r="FE121" s="506"/>
      <c r="FF121" s="506"/>
      <c r="FG121" s="506"/>
      <c r="FH121" s="506"/>
      <c r="FI121" s="506"/>
      <c r="FJ121" s="506"/>
      <c r="FK121" s="506"/>
      <c r="FL121" s="506"/>
      <c r="FM121" s="506"/>
      <c r="FN121" s="506"/>
      <c r="FO121" s="506"/>
      <c r="FP121" s="506"/>
      <c r="FQ121" s="506"/>
      <c r="FR121" s="506"/>
      <c r="FS121" s="506"/>
      <c r="FT121" s="506"/>
      <c r="FU121" s="506"/>
      <c r="FV121" s="506"/>
      <c r="FW121" s="506"/>
      <c r="FX121" s="506"/>
      <c r="FY121" s="506"/>
      <c r="FZ121" s="506"/>
      <c r="GA121" s="506"/>
      <c r="GB121" s="506"/>
    </row>
    <row r="122" spans="9:184" ht="12.75">
      <c r="I122" s="506"/>
      <c r="J122" s="506"/>
      <c r="K122" s="506"/>
      <c r="L122" s="506"/>
      <c r="M122" s="506"/>
      <c r="N122" s="506"/>
      <c r="O122" s="506"/>
      <c r="P122" s="506"/>
      <c r="Q122" s="506"/>
      <c r="R122" s="506"/>
      <c r="S122" s="506"/>
      <c r="T122" s="506"/>
      <c r="U122" s="506"/>
      <c r="V122" s="506"/>
      <c r="W122" s="506"/>
      <c r="X122" s="506"/>
      <c r="Y122" s="506"/>
      <c r="Z122" s="506"/>
      <c r="AA122" s="506"/>
      <c r="AB122" s="506"/>
      <c r="AC122" s="506"/>
      <c r="AD122" s="506"/>
      <c r="AE122" s="506"/>
      <c r="AF122" s="506"/>
      <c r="AG122" s="506"/>
      <c r="AH122" s="506"/>
      <c r="AI122" s="506"/>
      <c r="AJ122" s="506"/>
      <c r="AK122" s="506"/>
      <c r="AL122" s="506"/>
      <c r="AM122" s="506"/>
      <c r="AN122" s="506"/>
      <c r="AO122" s="506"/>
      <c r="AP122" s="506"/>
      <c r="AQ122" s="506"/>
      <c r="AR122" s="506"/>
      <c r="AS122" s="506"/>
      <c r="AT122" s="506"/>
      <c r="AU122" s="506"/>
      <c r="AV122" s="506"/>
      <c r="AW122" s="506"/>
      <c r="AX122" s="506"/>
      <c r="AY122" s="506"/>
      <c r="AZ122" s="506"/>
      <c r="BA122" s="506"/>
      <c r="BB122" s="506"/>
      <c r="BC122" s="506"/>
      <c r="BD122" s="506"/>
      <c r="BE122" s="506"/>
      <c r="BF122" s="506"/>
      <c r="BG122" s="506"/>
      <c r="BH122" s="506"/>
      <c r="BI122" s="506"/>
      <c r="BJ122" s="506"/>
      <c r="BK122" s="506"/>
      <c r="BL122" s="506"/>
      <c r="BM122" s="506"/>
      <c r="BN122" s="506"/>
      <c r="BO122" s="506"/>
      <c r="BP122" s="506"/>
      <c r="BQ122" s="506"/>
      <c r="BR122" s="506"/>
      <c r="BS122" s="506"/>
      <c r="BT122" s="506"/>
      <c r="BU122" s="506"/>
      <c r="BV122" s="506"/>
      <c r="BW122" s="506"/>
      <c r="BX122" s="506"/>
      <c r="BY122" s="506"/>
      <c r="BZ122" s="506"/>
      <c r="CA122" s="506"/>
      <c r="CB122" s="506"/>
      <c r="CC122" s="506"/>
      <c r="CD122" s="506"/>
      <c r="CE122" s="506"/>
      <c r="CF122" s="506"/>
      <c r="CG122" s="506"/>
      <c r="CH122" s="506"/>
      <c r="CI122" s="506"/>
      <c r="CJ122" s="506"/>
      <c r="CK122" s="506"/>
      <c r="CL122" s="506"/>
      <c r="CM122" s="506"/>
      <c r="CN122" s="506"/>
      <c r="CO122" s="506"/>
      <c r="CP122" s="506"/>
      <c r="CQ122" s="506"/>
      <c r="CR122" s="506"/>
      <c r="CS122" s="506"/>
      <c r="CT122" s="506"/>
      <c r="CU122" s="506"/>
      <c r="CV122" s="506"/>
      <c r="CW122" s="506"/>
      <c r="CX122" s="506"/>
      <c r="CY122" s="506"/>
      <c r="CZ122" s="506"/>
      <c r="DA122" s="506"/>
      <c r="DB122" s="506"/>
      <c r="DC122" s="506"/>
      <c r="DD122" s="506"/>
      <c r="DE122" s="506"/>
      <c r="DF122" s="506"/>
      <c r="DG122" s="506"/>
      <c r="DH122" s="506"/>
      <c r="DI122" s="506"/>
      <c r="DJ122" s="506"/>
      <c r="DK122" s="506"/>
      <c r="DL122" s="506"/>
      <c r="DM122" s="506"/>
      <c r="DN122" s="506"/>
      <c r="DO122" s="506"/>
      <c r="DP122" s="506"/>
      <c r="DQ122" s="506"/>
      <c r="DR122" s="506"/>
      <c r="DS122" s="506"/>
      <c r="DT122" s="506"/>
      <c r="DU122" s="506"/>
      <c r="DV122" s="506"/>
      <c r="DW122" s="506"/>
      <c r="DX122" s="506"/>
      <c r="DY122" s="506"/>
      <c r="DZ122" s="506"/>
      <c r="EA122" s="506"/>
      <c r="EB122" s="506"/>
      <c r="EC122" s="506"/>
      <c r="ED122" s="506"/>
      <c r="EE122" s="506"/>
      <c r="EF122" s="506"/>
      <c r="EG122" s="506"/>
      <c r="EH122" s="506"/>
      <c r="EI122" s="506"/>
      <c r="EJ122" s="506"/>
      <c r="EK122" s="506"/>
      <c r="EL122" s="506"/>
      <c r="EM122" s="506"/>
      <c r="EN122" s="506"/>
      <c r="EO122" s="506"/>
      <c r="EP122" s="506"/>
      <c r="EQ122" s="506"/>
      <c r="ER122" s="506"/>
      <c r="ES122" s="506"/>
      <c r="ET122" s="506"/>
      <c r="EU122" s="506"/>
      <c r="EV122" s="506"/>
      <c r="EW122" s="506"/>
      <c r="EX122" s="506"/>
      <c r="EY122" s="506"/>
      <c r="EZ122" s="506"/>
      <c r="FA122" s="506"/>
      <c r="FB122" s="506"/>
      <c r="FC122" s="506"/>
      <c r="FD122" s="506"/>
      <c r="FE122" s="506"/>
      <c r="FF122" s="506"/>
      <c r="FG122" s="506"/>
      <c r="FH122" s="506"/>
      <c r="FI122" s="506"/>
      <c r="FJ122" s="506"/>
      <c r="FK122" s="506"/>
      <c r="FL122" s="506"/>
      <c r="FM122" s="506"/>
      <c r="FN122" s="506"/>
      <c r="FO122" s="506"/>
      <c r="FP122" s="506"/>
      <c r="FQ122" s="506"/>
      <c r="FR122" s="506"/>
      <c r="FS122" s="506"/>
      <c r="FT122" s="506"/>
      <c r="FU122" s="506"/>
      <c r="FV122" s="506"/>
      <c r="FW122" s="506"/>
      <c r="FX122" s="506"/>
      <c r="FY122" s="506"/>
      <c r="FZ122" s="506"/>
      <c r="GA122" s="506"/>
      <c r="GB122" s="506"/>
    </row>
    <row r="123" spans="9:184" ht="12.75">
      <c r="I123" s="506"/>
      <c r="J123" s="506"/>
      <c r="K123" s="506"/>
      <c r="L123" s="506"/>
      <c r="M123" s="506"/>
      <c r="N123" s="506"/>
      <c r="O123" s="506"/>
      <c r="P123" s="506"/>
      <c r="Q123" s="506"/>
      <c r="R123" s="506"/>
      <c r="S123" s="506"/>
      <c r="T123" s="506"/>
      <c r="U123" s="506"/>
      <c r="V123" s="506"/>
      <c r="W123" s="506"/>
      <c r="X123" s="506"/>
      <c r="Y123" s="506"/>
      <c r="Z123" s="506"/>
      <c r="AA123" s="506"/>
      <c r="AB123" s="506"/>
      <c r="AC123" s="506"/>
      <c r="AD123" s="506"/>
      <c r="AE123" s="506"/>
      <c r="AF123" s="506"/>
      <c r="AG123" s="506"/>
      <c r="AH123" s="506"/>
      <c r="AI123" s="506"/>
      <c r="AJ123" s="506"/>
      <c r="AK123" s="506"/>
      <c r="AL123" s="506"/>
      <c r="AM123" s="506"/>
      <c r="AN123" s="506"/>
      <c r="AO123" s="506"/>
      <c r="AP123" s="506"/>
      <c r="AQ123" s="506"/>
      <c r="AR123" s="506"/>
      <c r="AS123" s="506"/>
      <c r="AT123" s="506"/>
      <c r="AU123" s="506"/>
      <c r="AV123" s="506"/>
      <c r="AW123" s="506"/>
      <c r="AX123" s="506"/>
      <c r="AY123" s="506"/>
      <c r="AZ123" s="506"/>
      <c r="BA123" s="506"/>
      <c r="BB123" s="506"/>
      <c r="BC123" s="506"/>
      <c r="BD123" s="506"/>
      <c r="BE123" s="506"/>
      <c r="BF123" s="506"/>
      <c r="BG123" s="506"/>
      <c r="BH123" s="506"/>
      <c r="BI123" s="506"/>
      <c r="BJ123" s="506"/>
      <c r="BK123" s="506"/>
      <c r="BL123" s="506"/>
      <c r="BM123" s="506"/>
      <c r="BN123" s="506"/>
      <c r="BO123" s="506"/>
      <c r="BP123" s="506"/>
      <c r="BQ123" s="506"/>
      <c r="BR123" s="506"/>
      <c r="BS123" s="506"/>
      <c r="BT123" s="506"/>
      <c r="BU123" s="506"/>
      <c r="BV123" s="506"/>
      <c r="BW123" s="506"/>
      <c r="BX123" s="506"/>
      <c r="BY123" s="506"/>
      <c r="BZ123" s="506"/>
      <c r="CA123" s="506"/>
      <c r="CB123" s="506"/>
      <c r="CC123" s="506"/>
      <c r="CD123" s="506"/>
      <c r="CE123" s="506"/>
      <c r="CF123" s="506"/>
      <c r="CG123" s="506"/>
      <c r="CH123" s="506"/>
      <c r="CI123" s="506"/>
      <c r="CJ123" s="506"/>
      <c r="CK123" s="506"/>
      <c r="CL123" s="506"/>
      <c r="CM123" s="506"/>
      <c r="CN123" s="506"/>
      <c r="CO123" s="506"/>
      <c r="CP123" s="506"/>
      <c r="CQ123" s="506"/>
      <c r="CR123" s="506"/>
      <c r="CS123" s="506"/>
      <c r="CT123" s="506"/>
      <c r="CU123" s="506"/>
      <c r="CV123" s="506"/>
      <c r="CW123" s="506"/>
      <c r="CX123" s="506"/>
      <c r="CY123" s="506"/>
      <c r="CZ123" s="506"/>
      <c r="DA123" s="506"/>
      <c r="DB123" s="506"/>
      <c r="DC123" s="506"/>
      <c r="DD123" s="506"/>
      <c r="DE123" s="506"/>
      <c r="DF123" s="506"/>
      <c r="DG123" s="506"/>
      <c r="DH123" s="506"/>
      <c r="DI123" s="506"/>
      <c r="DJ123" s="506"/>
      <c r="DK123" s="506"/>
      <c r="DL123" s="506"/>
      <c r="DM123" s="506"/>
      <c r="DN123" s="506"/>
      <c r="DO123" s="506"/>
      <c r="DP123" s="506"/>
      <c r="DQ123" s="506"/>
      <c r="DR123" s="506"/>
      <c r="DS123" s="506"/>
      <c r="DT123" s="506"/>
      <c r="DU123" s="506"/>
      <c r="DV123" s="506"/>
      <c r="DW123" s="506"/>
      <c r="DX123" s="506"/>
      <c r="DY123" s="506"/>
      <c r="DZ123" s="506"/>
      <c r="EA123" s="506"/>
      <c r="EB123" s="506"/>
      <c r="EC123" s="506"/>
      <c r="ED123" s="506"/>
      <c r="EE123" s="506"/>
      <c r="EF123" s="506"/>
      <c r="EG123" s="506"/>
      <c r="EH123" s="506"/>
      <c r="EI123" s="506"/>
      <c r="EJ123" s="506"/>
      <c r="EK123" s="506"/>
      <c r="EL123" s="506"/>
      <c r="EM123" s="506"/>
      <c r="EN123" s="506"/>
      <c r="EO123" s="506"/>
      <c r="EP123" s="506"/>
      <c r="EQ123" s="506"/>
      <c r="ER123" s="506"/>
      <c r="ES123" s="506"/>
      <c r="ET123" s="506"/>
      <c r="EU123" s="506"/>
      <c r="EV123" s="506"/>
      <c r="EW123" s="506"/>
      <c r="EX123" s="506"/>
      <c r="EY123" s="506"/>
      <c r="EZ123" s="506"/>
      <c r="FA123" s="506"/>
      <c r="FB123" s="506"/>
      <c r="FC123" s="506"/>
      <c r="FD123" s="506"/>
      <c r="FE123" s="506"/>
      <c r="FF123" s="506"/>
      <c r="FG123" s="506"/>
      <c r="FH123" s="506"/>
      <c r="FI123" s="506"/>
      <c r="FJ123" s="506"/>
      <c r="FK123" s="506"/>
      <c r="FL123" s="506"/>
      <c r="FM123" s="506"/>
      <c r="FN123" s="506"/>
      <c r="FO123" s="506"/>
      <c r="FP123" s="506"/>
      <c r="FQ123" s="506"/>
      <c r="FR123" s="506"/>
      <c r="FS123" s="506"/>
      <c r="FT123" s="506"/>
      <c r="FU123" s="506"/>
      <c r="FV123" s="506"/>
      <c r="FW123" s="506"/>
      <c r="FX123" s="506"/>
      <c r="FY123" s="506"/>
      <c r="FZ123" s="506"/>
      <c r="GA123" s="506"/>
      <c r="GB123" s="506"/>
    </row>
    <row r="124" spans="9:184" ht="12.75">
      <c r="I124" s="506"/>
      <c r="J124" s="506"/>
      <c r="K124" s="506"/>
      <c r="L124" s="506"/>
      <c r="M124" s="506"/>
      <c r="N124" s="506"/>
      <c r="O124" s="506"/>
      <c r="P124" s="506"/>
      <c r="Q124" s="506"/>
      <c r="R124" s="506"/>
      <c r="S124" s="506"/>
      <c r="T124" s="506"/>
      <c r="U124" s="506"/>
      <c r="V124" s="506"/>
      <c r="W124" s="506"/>
      <c r="X124" s="506"/>
      <c r="Y124" s="506"/>
      <c r="Z124" s="506"/>
      <c r="AA124" s="506"/>
      <c r="AB124" s="506"/>
      <c r="AC124" s="506"/>
      <c r="AD124" s="506"/>
      <c r="AE124" s="506"/>
      <c r="AF124" s="506"/>
      <c r="AG124" s="506"/>
      <c r="AH124" s="506"/>
      <c r="AI124" s="506"/>
      <c r="AJ124" s="506"/>
      <c r="AK124" s="506"/>
      <c r="AL124" s="506"/>
      <c r="AM124" s="506"/>
      <c r="AN124" s="506"/>
      <c r="AO124" s="506"/>
      <c r="AP124" s="506"/>
      <c r="AQ124" s="506"/>
      <c r="AR124" s="506"/>
      <c r="AS124" s="506"/>
      <c r="AT124" s="506"/>
      <c r="AU124" s="506"/>
      <c r="AV124" s="506"/>
      <c r="AW124" s="506"/>
      <c r="AX124" s="506"/>
      <c r="AY124" s="506"/>
      <c r="AZ124" s="506"/>
      <c r="BA124" s="506"/>
      <c r="BB124" s="506"/>
      <c r="BC124" s="506"/>
      <c r="BD124" s="506"/>
      <c r="BE124" s="506"/>
      <c r="BF124" s="506"/>
      <c r="BG124" s="506"/>
      <c r="BH124" s="506"/>
      <c r="BI124" s="506"/>
      <c r="BJ124" s="506"/>
      <c r="BK124" s="506"/>
      <c r="BL124" s="506"/>
      <c r="BM124" s="506"/>
      <c r="BN124" s="506"/>
      <c r="BO124" s="506"/>
      <c r="BP124" s="506"/>
      <c r="BQ124" s="506"/>
      <c r="BR124" s="506"/>
      <c r="BS124" s="506"/>
      <c r="BT124" s="506"/>
      <c r="BU124" s="506"/>
      <c r="BV124" s="506"/>
      <c r="BW124" s="506"/>
      <c r="BX124" s="506"/>
      <c r="BY124" s="506"/>
      <c r="BZ124" s="506"/>
      <c r="CA124" s="506"/>
      <c r="CB124" s="506"/>
      <c r="CC124" s="506"/>
      <c r="CD124" s="506"/>
      <c r="CE124" s="506"/>
      <c r="CF124" s="506"/>
      <c r="CG124" s="506"/>
      <c r="CH124" s="506"/>
      <c r="CI124" s="506"/>
      <c r="CJ124" s="506"/>
      <c r="CK124" s="506"/>
      <c r="CL124" s="506"/>
      <c r="CM124" s="506"/>
      <c r="CN124" s="506"/>
      <c r="CO124" s="506"/>
      <c r="CP124" s="506"/>
      <c r="CQ124" s="506"/>
      <c r="CR124" s="506"/>
      <c r="CS124" s="506"/>
      <c r="CT124" s="506"/>
      <c r="CU124" s="506"/>
      <c r="CV124" s="506"/>
      <c r="CW124" s="506"/>
      <c r="CX124" s="506"/>
      <c r="CY124" s="506"/>
      <c r="CZ124" s="506"/>
      <c r="DA124" s="506"/>
      <c r="DB124" s="506"/>
      <c r="DC124" s="506"/>
      <c r="DD124" s="506"/>
      <c r="DE124" s="506"/>
      <c r="DF124" s="506"/>
      <c r="DG124" s="506"/>
      <c r="DH124" s="506"/>
      <c r="DI124" s="506"/>
      <c r="DJ124" s="506"/>
      <c r="DK124" s="506"/>
      <c r="DL124" s="506"/>
      <c r="DM124" s="506"/>
      <c r="DN124" s="506"/>
      <c r="DO124" s="506"/>
      <c r="DP124" s="506"/>
      <c r="DQ124" s="506"/>
      <c r="DR124" s="506"/>
      <c r="DS124" s="506"/>
      <c r="DT124" s="506"/>
      <c r="DU124" s="506"/>
      <c r="DV124" s="506"/>
      <c r="DW124" s="506"/>
      <c r="DX124" s="506"/>
      <c r="DY124" s="506"/>
      <c r="DZ124" s="506"/>
      <c r="EA124" s="506"/>
      <c r="EB124" s="506"/>
      <c r="EC124" s="506"/>
      <c r="ED124" s="506"/>
      <c r="EE124" s="506"/>
      <c r="EF124" s="506"/>
      <c r="EG124" s="506"/>
      <c r="EH124" s="506"/>
      <c r="EI124" s="506"/>
      <c r="EJ124" s="506"/>
      <c r="EK124" s="506"/>
      <c r="EL124" s="506"/>
      <c r="EM124" s="506"/>
      <c r="EN124" s="506"/>
      <c r="EO124" s="506"/>
      <c r="EP124" s="506"/>
      <c r="EQ124" s="506"/>
      <c r="ER124" s="506"/>
      <c r="ES124" s="506"/>
      <c r="ET124" s="506"/>
      <c r="EU124" s="506"/>
      <c r="EV124" s="506"/>
      <c r="EW124" s="506"/>
      <c r="EX124" s="506"/>
      <c r="EY124" s="506"/>
      <c r="EZ124" s="506"/>
      <c r="FA124" s="506"/>
      <c r="FB124" s="506"/>
      <c r="FC124" s="506"/>
      <c r="FD124" s="506"/>
      <c r="FE124" s="506"/>
      <c r="FF124" s="506"/>
      <c r="FG124" s="506"/>
      <c r="FH124" s="506"/>
      <c r="FI124" s="506"/>
      <c r="FJ124" s="506"/>
      <c r="FK124" s="506"/>
      <c r="FL124" s="506"/>
      <c r="FM124" s="506"/>
      <c r="FN124" s="506"/>
      <c r="FO124" s="506"/>
      <c r="FP124" s="506"/>
      <c r="FQ124" s="506"/>
      <c r="FR124" s="506"/>
      <c r="FS124" s="506"/>
      <c r="FT124" s="506"/>
      <c r="FU124" s="506"/>
      <c r="FV124" s="506"/>
      <c r="FW124" s="506"/>
      <c r="FX124" s="506"/>
      <c r="FY124" s="506"/>
      <c r="FZ124" s="506"/>
      <c r="GA124" s="506"/>
      <c r="GB124" s="506"/>
    </row>
    <row r="125" spans="9:184" ht="12.75">
      <c r="I125" s="506"/>
      <c r="J125" s="506"/>
      <c r="K125" s="506"/>
      <c r="L125" s="506"/>
      <c r="M125" s="506"/>
      <c r="N125" s="506"/>
      <c r="O125" s="506"/>
      <c r="P125" s="506"/>
      <c r="Q125" s="506"/>
      <c r="R125" s="506"/>
      <c r="S125" s="506"/>
      <c r="T125" s="506"/>
      <c r="U125" s="506"/>
      <c r="V125" s="506"/>
      <c r="W125" s="506"/>
      <c r="X125" s="506"/>
      <c r="Y125" s="506"/>
      <c r="Z125" s="506"/>
      <c r="AA125" s="506"/>
      <c r="AB125" s="506"/>
      <c r="AC125" s="506"/>
      <c r="AD125" s="506"/>
      <c r="AE125" s="506"/>
      <c r="AF125" s="506"/>
      <c r="AG125" s="506"/>
      <c r="AH125" s="506"/>
      <c r="AI125" s="506"/>
      <c r="AJ125" s="506"/>
      <c r="AK125" s="506"/>
      <c r="AL125" s="506"/>
      <c r="AM125" s="506"/>
      <c r="AN125" s="506"/>
      <c r="AO125" s="506"/>
      <c r="AP125" s="506"/>
      <c r="AQ125" s="506"/>
      <c r="AR125" s="506"/>
      <c r="AS125" s="506"/>
      <c r="AT125" s="506"/>
      <c r="AU125" s="506"/>
      <c r="AV125" s="506"/>
      <c r="AW125" s="506"/>
      <c r="AX125" s="506"/>
      <c r="AY125" s="506"/>
      <c r="AZ125" s="506"/>
      <c r="BA125" s="506"/>
      <c r="BB125" s="506"/>
      <c r="BC125" s="506"/>
      <c r="BD125" s="506"/>
      <c r="BE125" s="506"/>
      <c r="BF125" s="506"/>
      <c r="BG125" s="506"/>
      <c r="BH125" s="506"/>
      <c r="BI125" s="506"/>
      <c r="BJ125" s="506"/>
      <c r="BK125" s="506"/>
      <c r="BL125" s="506"/>
      <c r="BM125" s="506"/>
      <c r="BN125" s="506"/>
      <c r="BO125" s="506"/>
      <c r="BP125" s="506"/>
      <c r="BQ125" s="506"/>
      <c r="BR125" s="506"/>
      <c r="BS125" s="506"/>
      <c r="BT125" s="506"/>
      <c r="BU125" s="506"/>
      <c r="BV125" s="506"/>
      <c r="BW125" s="506"/>
      <c r="BX125" s="506"/>
      <c r="BY125" s="506"/>
      <c r="BZ125" s="506"/>
      <c r="CA125" s="506"/>
      <c r="CB125" s="506"/>
      <c r="CC125" s="506"/>
      <c r="CD125" s="506"/>
      <c r="CE125" s="506"/>
      <c r="CF125" s="506"/>
      <c r="CG125" s="506"/>
      <c r="CH125" s="506"/>
      <c r="CI125" s="506"/>
      <c r="CJ125" s="506"/>
      <c r="CK125" s="506"/>
      <c r="CL125" s="506"/>
      <c r="CM125" s="506"/>
      <c r="CN125" s="506"/>
      <c r="CO125" s="506"/>
      <c r="CP125" s="506"/>
      <c r="CQ125" s="506"/>
      <c r="CR125" s="506"/>
      <c r="CS125" s="506"/>
      <c r="CT125" s="506"/>
      <c r="CU125" s="506"/>
      <c r="CV125" s="506"/>
      <c r="CW125" s="506"/>
      <c r="CX125" s="506"/>
      <c r="CY125" s="506"/>
      <c r="CZ125" s="506"/>
      <c r="DA125" s="506"/>
      <c r="DB125" s="506"/>
      <c r="DC125" s="506"/>
      <c r="DD125" s="506"/>
      <c r="DE125" s="506"/>
      <c r="DF125" s="506"/>
      <c r="DG125" s="506"/>
      <c r="DH125" s="506"/>
      <c r="DI125" s="506"/>
      <c r="DJ125" s="506"/>
      <c r="DK125" s="506"/>
      <c r="DL125" s="506"/>
      <c r="DM125" s="506"/>
      <c r="DN125" s="506"/>
      <c r="DO125" s="506"/>
      <c r="DP125" s="506"/>
      <c r="DQ125" s="506"/>
      <c r="DR125" s="506"/>
      <c r="DS125" s="506"/>
      <c r="DT125" s="506"/>
      <c r="DU125" s="506"/>
      <c r="DV125" s="506"/>
      <c r="DW125" s="506"/>
      <c r="DX125" s="506"/>
      <c r="DY125" s="506"/>
      <c r="DZ125" s="506"/>
      <c r="EA125" s="506"/>
      <c r="EB125" s="506"/>
      <c r="EC125" s="506"/>
      <c r="ED125" s="506"/>
      <c r="EE125" s="506"/>
      <c r="EF125" s="506"/>
      <c r="EG125" s="506"/>
      <c r="EH125" s="506"/>
      <c r="EI125" s="506"/>
      <c r="EJ125" s="506"/>
      <c r="EK125" s="506"/>
      <c r="EL125" s="506"/>
      <c r="EM125" s="506"/>
      <c r="EN125" s="506"/>
      <c r="EO125" s="506"/>
      <c r="EP125" s="506"/>
      <c r="EQ125" s="506"/>
      <c r="ER125" s="506"/>
      <c r="ES125" s="506"/>
      <c r="ET125" s="506"/>
      <c r="EU125" s="506"/>
      <c r="EV125" s="506"/>
      <c r="EW125" s="506"/>
      <c r="EX125" s="506"/>
      <c r="EY125" s="506"/>
      <c r="EZ125" s="506"/>
      <c r="FA125" s="506"/>
      <c r="FB125" s="506"/>
      <c r="FC125" s="506"/>
      <c r="FD125" s="506"/>
      <c r="FE125" s="506"/>
      <c r="FF125" s="506"/>
      <c r="FG125" s="506"/>
      <c r="FH125" s="506"/>
      <c r="FI125" s="506"/>
      <c r="FJ125" s="506"/>
      <c r="FK125" s="506"/>
      <c r="FL125" s="506"/>
      <c r="FM125" s="506"/>
      <c r="FN125" s="506"/>
      <c r="FO125" s="506"/>
      <c r="FP125" s="506"/>
      <c r="FQ125" s="506"/>
      <c r="FR125" s="506"/>
      <c r="FS125" s="506"/>
      <c r="FT125" s="506"/>
      <c r="FU125" s="506"/>
      <c r="FV125" s="506"/>
      <c r="FW125" s="506"/>
      <c r="FX125" s="506"/>
      <c r="FY125" s="506"/>
      <c r="FZ125" s="506"/>
      <c r="GA125" s="506"/>
      <c r="GB125" s="506"/>
    </row>
    <row r="126" spans="9:184" ht="12.75">
      <c r="I126" s="506"/>
      <c r="J126" s="506"/>
      <c r="K126" s="506"/>
      <c r="L126" s="506"/>
      <c r="M126" s="506"/>
      <c r="N126" s="506"/>
      <c r="O126" s="506"/>
      <c r="P126" s="506"/>
      <c r="Q126" s="506"/>
      <c r="R126" s="506"/>
      <c r="S126" s="506"/>
      <c r="T126" s="506"/>
      <c r="U126" s="506"/>
      <c r="V126" s="506"/>
      <c r="W126" s="506"/>
      <c r="X126" s="506"/>
      <c r="Y126" s="506"/>
      <c r="Z126" s="506"/>
      <c r="AA126" s="506"/>
      <c r="AB126" s="506"/>
      <c r="AC126" s="506"/>
      <c r="AD126" s="506"/>
      <c r="AE126" s="506"/>
      <c r="AF126" s="506"/>
      <c r="AG126" s="506"/>
      <c r="AH126" s="506"/>
      <c r="AI126" s="506"/>
      <c r="AJ126" s="506"/>
      <c r="AK126" s="506"/>
      <c r="AL126" s="506"/>
      <c r="AM126" s="506"/>
      <c r="AN126" s="506"/>
      <c r="AO126" s="506"/>
      <c r="AP126" s="506"/>
      <c r="AQ126" s="506"/>
      <c r="AR126" s="506"/>
      <c r="AS126" s="506"/>
      <c r="AT126" s="506"/>
      <c r="AU126" s="506"/>
      <c r="AV126" s="506"/>
      <c r="AW126" s="506"/>
      <c r="AX126" s="506"/>
      <c r="AY126" s="506"/>
      <c r="AZ126" s="506"/>
      <c r="BA126" s="506"/>
      <c r="BB126" s="506"/>
      <c r="BC126" s="506"/>
      <c r="BD126" s="506"/>
      <c r="BE126" s="506"/>
      <c r="BF126" s="506"/>
      <c r="BG126" s="506"/>
      <c r="BH126" s="506"/>
      <c r="BI126" s="506"/>
      <c r="BJ126" s="506"/>
      <c r="BK126" s="506"/>
      <c r="BL126" s="506"/>
      <c r="BM126" s="506"/>
      <c r="BN126" s="506"/>
      <c r="BO126" s="506"/>
      <c r="BP126" s="506"/>
      <c r="BQ126" s="506"/>
      <c r="BR126" s="506"/>
      <c r="BS126" s="506"/>
      <c r="BT126" s="506"/>
      <c r="BU126" s="506"/>
      <c r="BV126" s="506"/>
      <c r="BW126" s="506"/>
      <c r="BX126" s="506"/>
      <c r="BY126" s="506"/>
      <c r="BZ126" s="506"/>
      <c r="CA126" s="506"/>
      <c r="CB126" s="506"/>
      <c r="CC126" s="506"/>
      <c r="CD126" s="506"/>
      <c r="CE126" s="506"/>
      <c r="CF126" s="506"/>
      <c r="CG126" s="506"/>
      <c r="CH126" s="506"/>
      <c r="CI126" s="506"/>
      <c r="CJ126" s="506"/>
      <c r="CK126" s="506"/>
      <c r="CL126" s="506"/>
      <c r="CM126" s="506"/>
      <c r="CN126" s="506"/>
      <c r="CO126" s="506"/>
      <c r="CP126" s="506"/>
      <c r="CQ126" s="506"/>
      <c r="CR126" s="506"/>
      <c r="CS126" s="506"/>
      <c r="CT126" s="506"/>
      <c r="CU126" s="506"/>
      <c r="CV126" s="506"/>
      <c r="CW126" s="506"/>
      <c r="CX126" s="506"/>
      <c r="CY126" s="506"/>
      <c r="CZ126" s="506"/>
      <c r="DA126" s="506"/>
      <c r="DB126" s="506"/>
      <c r="DC126" s="506"/>
      <c r="DD126" s="506"/>
      <c r="DE126" s="506"/>
      <c r="DF126" s="506"/>
      <c r="DG126" s="506"/>
      <c r="DH126" s="506"/>
      <c r="DI126" s="506"/>
      <c r="DJ126" s="506"/>
      <c r="DK126" s="506"/>
      <c r="DL126" s="506"/>
      <c r="DM126" s="506"/>
      <c r="DN126" s="506"/>
      <c r="DO126" s="506"/>
      <c r="DP126" s="506"/>
      <c r="DQ126" s="506"/>
      <c r="DR126" s="506"/>
      <c r="DS126" s="506"/>
      <c r="DT126" s="506"/>
      <c r="DU126" s="506"/>
      <c r="DV126" s="506"/>
      <c r="DW126" s="506"/>
      <c r="DX126" s="506"/>
      <c r="DY126" s="506"/>
      <c r="DZ126" s="506"/>
      <c r="EA126" s="506"/>
      <c r="EB126" s="506"/>
      <c r="EC126" s="506"/>
      <c r="ED126" s="506"/>
      <c r="EE126" s="506"/>
      <c r="EF126" s="506"/>
      <c r="EG126" s="506"/>
      <c r="EH126" s="506"/>
      <c r="EI126" s="506"/>
      <c r="EJ126" s="506"/>
      <c r="EK126" s="506"/>
      <c r="EL126" s="506"/>
      <c r="EM126" s="506"/>
      <c r="EN126" s="506"/>
      <c r="EO126" s="506"/>
      <c r="EP126" s="506"/>
      <c r="EQ126" s="506"/>
      <c r="ER126" s="506"/>
      <c r="ES126" s="506"/>
      <c r="ET126" s="506"/>
      <c r="EU126" s="506"/>
      <c r="EV126" s="506"/>
      <c r="EW126" s="506"/>
      <c r="EX126" s="506"/>
      <c r="EY126" s="506"/>
      <c r="EZ126" s="506"/>
      <c r="FA126" s="506"/>
      <c r="FB126" s="506"/>
      <c r="FC126" s="506"/>
      <c r="FD126" s="506"/>
      <c r="FE126" s="506"/>
      <c r="FF126" s="506"/>
      <c r="FG126" s="506"/>
      <c r="FH126" s="506"/>
      <c r="FI126" s="506"/>
      <c r="FJ126" s="506"/>
      <c r="FK126" s="506"/>
      <c r="FL126" s="506"/>
      <c r="FM126" s="506"/>
      <c r="FN126" s="506"/>
      <c r="FO126" s="506"/>
      <c r="FP126" s="506"/>
      <c r="FQ126" s="506"/>
      <c r="FR126" s="506"/>
      <c r="FS126" s="506"/>
      <c r="FT126" s="506"/>
      <c r="FU126" s="506"/>
      <c r="FV126" s="506"/>
      <c r="FW126" s="506"/>
      <c r="FX126" s="506"/>
      <c r="FY126" s="506"/>
      <c r="FZ126" s="506"/>
      <c r="GA126" s="506"/>
      <c r="GB126" s="506"/>
    </row>
    <row r="127" spans="9:184" ht="12.75"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6"/>
      <c r="X127" s="506"/>
      <c r="Y127" s="506"/>
      <c r="Z127" s="506"/>
      <c r="AA127" s="506"/>
      <c r="AB127" s="506"/>
      <c r="AC127" s="506"/>
      <c r="AD127" s="506"/>
      <c r="AE127" s="506"/>
      <c r="AF127" s="506"/>
      <c r="AG127" s="506"/>
      <c r="AH127" s="506"/>
      <c r="AI127" s="506"/>
      <c r="AJ127" s="506"/>
      <c r="AK127" s="506"/>
      <c r="AL127" s="506"/>
      <c r="AM127" s="506"/>
      <c r="AN127" s="506"/>
      <c r="AO127" s="506"/>
      <c r="AP127" s="506"/>
      <c r="AQ127" s="506"/>
      <c r="AR127" s="506"/>
      <c r="AS127" s="506"/>
      <c r="AT127" s="506"/>
      <c r="AU127" s="506"/>
      <c r="AV127" s="506"/>
      <c r="AW127" s="506"/>
      <c r="AX127" s="506"/>
      <c r="AY127" s="506"/>
      <c r="AZ127" s="506"/>
      <c r="BA127" s="506"/>
      <c r="BB127" s="506"/>
      <c r="BC127" s="506"/>
      <c r="BD127" s="506"/>
      <c r="BE127" s="506"/>
      <c r="BF127" s="506"/>
      <c r="BG127" s="506"/>
      <c r="BH127" s="506"/>
      <c r="BI127" s="506"/>
      <c r="BJ127" s="506"/>
      <c r="BK127" s="506"/>
      <c r="BL127" s="506"/>
      <c r="BM127" s="506"/>
      <c r="BN127" s="506"/>
      <c r="BO127" s="506"/>
      <c r="BP127" s="506"/>
      <c r="BQ127" s="506"/>
      <c r="BR127" s="506"/>
      <c r="BS127" s="506"/>
      <c r="BT127" s="506"/>
      <c r="BU127" s="506"/>
      <c r="BV127" s="506"/>
      <c r="BW127" s="506"/>
      <c r="BX127" s="506"/>
      <c r="BY127" s="506"/>
      <c r="BZ127" s="506"/>
      <c r="CA127" s="506"/>
      <c r="CB127" s="506"/>
      <c r="CC127" s="506"/>
      <c r="CD127" s="506"/>
      <c r="CE127" s="506"/>
      <c r="CF127" s="506"/>
      <c r="CG127" s="506"/>
      <c r="CH127" s="506"/>
      <c r="CI127" s="506"/>
      <c r="CJ127" s="506"/>
      <c r="CK127" s="506"/>
      <c r="CL127" s="506"/>
      <c r="CM127" s="506"/>
      <c r="CN127" s="506"/>
      <c r="CO127" s="506"/>
      <c r="CP127" s="506"/>
      <c r="CQ127" s="506"/>
      <c r="CR127" s="506"/>
      <c r="CS127" s="506"/>
      <c r="CT127" s="506"/>
      <c r="CU127" s="506"/>
      <c r="CV127" s="506"/>
      <c r="CW127" s="506"/>
      <c r="CX127" s="506"/>
      <c r="CY127" s="506"/>
      <c r="CZ127" s="506"/>
      <c r="DA127" s="506"/>
      <c r="DB127" s="506"/>
      <c r="DC127" s="506"/>
      <c r="DD127" s="506"/>
      <c r="DE127" s="506"/>
      <c r="DF127" s="506"/>
      <c r="DG127" s="506"/>
      <c r="DH127" s="506"/>
      <c r="DI127" s="506"/>
      <c r="DJ127" s="506"/>
      <c r="DK127" s="506"/>
      <c r="DL127" s="506"/>
      <c r="DM127" s="506"/>
      <c r="DN127" s="506"/>
      <c r="DO127" s="506"/>
      <c r="DP127" s="506"/>
      <c r="DQ127" s="506"/>
      <c r="DR127" s="506"/>
      <c r="DS127" s="506"/>
      <c r="DT127" s="506"/>
      <c r="DU127" s="506"/>
      <c r="DV127" s="506"/>
      <c r="DW127" s="506"/>
      <c r="DX127" s="506"/>
      <c r="DY127" s="506"/>
      <c r="DZ127" s="506"/>
      <c r="EA127" s="506"/>
      <c r="EB127" s="506"/>
      <c r="EC127" s="506"/>
      <c r="ED127" s="506"/>
      <c r="EE127" s="506"/>
      <c r="EF127" s="506"/>
      <c r="EG127" s="506"/>
      <c r="EH127" s="506"/>
      <c r="EI127" s="506"/>
      <c r="EJ127" s="506"/>
      <c r="EK127" s="506"/>
      <c r="EL127" s="506"/>
      <c r="EM127" s="506"/>
      <c r="EN127" s="506"/>
      <c r="EO127" s="506"/>
      <c r="EP127" s="506"/>
      <c r="EQ127" s="506"/>
      <c r="ER127" s="506"/>
      <c r="ES127" s="506"/>
      <c r="ET127" s="506"/>
      <c r="EU127" s="506"/>
      <c r="EV127" s="506"/>
      <c r="EW127" s="506"/>
      <c r="EX127" s="506"/>
      <c r="EY127" s="506"/>
      <c r="EZ127" s="506"/>
      <c r="FA127" s="506"/>
      <c r="FB127" s="506"/>
      <c r="FC127" s="506"/>
      <c r="FD127" s="506"/>
      <c r="FE127" s="506"/>
      <c r="FF127" s="506"/>
      <c r="FG127" s="506"/>
      <c r="FH127" s="506"/>
      <c r="FI127" s="506"/>
      <c r="FJ127" s="506"/>
      <c r="FK127" s="506"/>
      <c r="FL127" s="506"/>
      <c r="FM127" s="506"/>
      <c r="FN127" s="506"/>
      <c r="FO127" s="506"/>
      <c r="FP127" s="506"/>
      <c r="FQ127" s="506"/>
      <c r="FR127" s="506"/>
      <c r="FS127" s="506"/>
      <c r="FT127" s="506"/>
      <c r="FU127" s="506"/>
      <c r="FV127" s="506"/>
      <c r="FW127" s="506"/>
      <c r="FX127" s="506"/>
      <c r="FY127" s="506"/>
      <c r="FZ127" s="506"/>
      <c r="GA127" s="506"/>
      <c r="GB127" s="506"/>
    </row>
  </sheetData>
  <mergeCells count="8">
    <mergeCell ref="B3:H3"/>
    <mergeCell ref="A16:B16"/>
    <mergeCell ref="A60:B60"/>
    <mergeCell ref="A7:B7"/>
    <mergeCell ref="A68:B68"/>
    <mergeCell ref="A66:B66"/>
    <mergeCell ref="A62:B62"/>
    <mergeCell ref="A64:B64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78" r:id="rId1"/>
  <headerFooter alignWithMargins="0">
    <oddHeader>&amp;C&amp;P. 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435"/>
  <sheetViews>
    <sheetView showGridLines="0" showZeros="0" zoomScale="75" zoomScaleNormal="75" workbookViewId="0" topLeftCell="A4">
      <selection activeCell="B20" sqref="B20"/>
    </sheetView>
  </sheetViews>
  <sheetFormatPr defaultColWidth="9.33203125" defaultRowHeight="12.75"/>
  <cols>
    <col min="1" max="1" width="6" style="59" customWidth="1"/>
    <col min="2" max="2" width="91" style="58" customWidth="1"/>
    <col min="3" max="3" width="11.16015625" style="59" customWidth="1"/>
    <col min="4" max="5" width="11.66015625" style="60" customWidth="1"/>
    <col min="6" max="6" width="12" style="58" customWidth="1"/>
    <col min="7" max="7" width="14.16015625" style="58" customWidth="1"/>
    <col min="8" max="8" width="10.5" style="58" customWidth="1"/>
    <col min="9" max="9" width="11" style="58" customWidth="1"/>
    <col min="10" max="10" width="13.33203125" style="58" customWidth="1"/>
    <col min="11" max="11" width="11.33203125" style="61" customWidth="1"/>
    <col min="12" max="12" width="12.66015625" style="58" customWidth="1"/>
    <col min="13" max="13" width="9.66015625" style="58" customWidth="1"/>
    <col min="14" max="14" width="13.16015625" style="58" customWidth="1"/>
    <col min="15" max="15" width="11" style="58" customWidth="1"/>
    <col min="16" max="17" width="11.33203125" style="58" customWidth="1"/>
    <col min="18" max="16384" width="10.66015625" style="58" customWidth="1"/>
  </cols>
  <sheetData>
    <row r="1" spans="1:17" ht="12.75" customHeight="1">
      <c r="A1" s="57" t="s">
        <v>894</v>
      </c>
      <c r="P1" s="62"/>
      <c r="Q1" s="62" t="s">
        <v>895</v>
      </c>
    </row>
    <row r="2" spans="1:17" ht="24" customHeight="1">
      <c r="A2" s="58"/>
      <c r="P2" s="63"/>
      <c r="Q2" s="63"/>
    </row>
    <row r="3" ht="23.25" customHeight="1"/>
    <row r="4" spans="16:17" ht="20.25" customHeight="1" thickBot="1">
      <c r="P4" s="62"/>
      <c r="Q4" s="62" t="s">
        <v>814</v>
      </c>
    </row>
    <row r="5" spans="1:17" s="70" customFormat="1" ht="34.5" customHeight="1" thickBot="1">
      <c r="A5" s="64" t="s">
        <v>896</v>
      </c>
      <c r="B5" s="64" t="s">
        <v>888</v>
      </c>
      <c r="C5" s="65" t="s">
        <v>897</v>
      </c>
      <c r="D5" s="66" t="s">
        <v>898</v>
      </c>
      <c r="E5" s="66" t="s">
        <v>899</v>
      </c>
      <c r="F5" s="67" t="s">
        <v>1758</v>
      </c>
      <c r="G5" s="68"/>
      <c r="H5" s="68"/>
      <c r="I5" s="68"/>
      <c r="J5" s="68"/>
      <c r="K5" s="69"/>
      <c r="L5" s="67" t="s">
        <v>1759</v>
      </c>
      <c r="M5" s="68"/>
      <c r="N5" s="69"/>
      <c r="O5" s="65" t="s">
        <v>900</v>
      </c>
      <c r="P5" s="65" t="s">
        <v>901</v>
      </c>
      <c r="Q5" s="65" t="s">
        <v>902</v>
      </c>
    </row>
    <row r="6" spans="1:17" s="70" customFormat="1" ht="81.75" customHeight="1" thickBot="1">
      <c r="A6" s="71"/>
      <c r="B6" s="71"/>
      <c r="C6" s="72"/>
      <c r="D6" s="73"/>
      <c r="E6" s="73"/>
      <c r="F6" s="74" t="s">
        <v>1760</v>
      </c>
      <c r="G6" s="74" t="s">
        <v>1761</v>
      </c>
      <c r="H6" s="74" t="s">
        <v>1762</v>
      </c>
      <c r="I6" s="74" t="s">
        <v>1763</v>
      </c>
      <c r="J6" s="74" t="s">
        <v>1764</v>
      </c>
      <c r="K6" s="75" t="s">
        <v>903</v>
      </c>
      <c r="L6" s="74" t="s">
        <v>1765</v>
      </c>
      <c r="M6" s="74" t="s">
        <v>1766</v>
      </c>
      <c r="N6" s="74" t="s">
        <v>1767</v>
      </c>
      <c r="O6" s="72"/>
      <c r="P6" s="72"/>
      <c r="Q6" s="72"/>
    </row>
    <row r="7" spans="2:15" s="59" customFormat="1" ht="12.75">
      <c r="B7" s="58"/>
      <c r="D7" s="60"/>
      <c r="E7" s="60"/>
      <c r="F7" s="58"/>
      <c r="G7" s="58"/>
      <c r="H7" s="58"/>
      <c r="I7" s="58"/>
      <c r="J7" s="58"/>
      <c r="K7" s="61"/>
      <c r="L7" s="58"/>
      <c r="M7" s="58"/>
      <c r="N7" s="58"/>
      <c r="O7" s="58"/>
    </row>
    <row r="8" spans="1:15" s="78" customFormat="1" ht="18.75" customHeight="1">
      <c r="A8" s="76" t="s">
        <v>904</v>
      </c>
      <c r="B8" s="77" t="s">
        <v>905</v>
      </c>
      <c r="D8" s="79"/>
      <c r="E8" s="79"/>
      <c r="F8" s="80"/>
      <c r="G8" s="80"/>
      <c r="H8" s="80"/>
      <c r="I8" s="80"/>
      <c r="J8" s="80"/>
      <c r="K8" s="81"/>
      <c r="L8" s="80"/>
      <c r="M8" s="80"/>
      <c r="N8" s="80"/>
      <c r="O8" s="80"/>
    </row>
    <row r="9" spans="2:15" s="78" customFormat="1" ht="14.25" customHeight="1">
      <c r="B9" s="80"/>
      <c r="D9" s="79"/>
      <c r="E9" s="79"/>
      <c r="F9" s="80"/>
      <c r="G9" s="80"/>
      <c r="H9" s="80"/>
      <c r="I9" s="80"/>
      <c r="J9" s="80"/>
      <c r="K9" s="81"/>
      <c r="L9" s="80"/>
      <c r="M9" s="80"/>
      <c r="N9" s="80"/>
      <c r="O9" s="80"/>
    </row>
    <row r="10" spans="1:17" s="78" customFormat="1" ht="13.5" customHeight="1">
      <c r="A10" s="82" t="s">
        <v>906</v>
      </c>
      <c r="B10" s="83" t="s">
        <v>907</v>
      </c>
      <c r="C10" s="84" t="s">
        <v>908</v>
      </c>
      <c r="D10" s="85">
        <v>199537</v>
      </c>
      <c r="E10" s="85">
        <v>204396</v>
      </c>
      <c r="F10" s="83">
        <v>116643</v>
      </c>
      <c r="G10" s="83">
        <v>38792</v>
      </c>
      <c r="H10" s="83">
        <v>43747</v>
      </c>
      <c r="I10" s="83"/>
      <c r="J10" s="83">
        <v>3572</v>
      </c>
      <c r="K10" s="86">
        <f aca="true" t="shared" si="0" ref="K10:K20">SUM(F10:J10)</f>
        <v>202754</v>
      </c>
      <c r="L10" s="83">
        <v>1856</v>
      </c>
      <c r="M10" s="83"/>
      <c r="N10" s="83"/>
      <c r="O10" s="83"/>
      <c r="P10" s="87">
        <f aca="true" t="shared" si="1" ref="P10:P15">SUM(K10:L10)</f>
        <v>204610</v>
      </c>
      <c r="Q10" s="88">
        <v>204610</v>
      </c>
    </row>
    <row r="11" spans="1:17" s="78" customFormat="1" ht="13.5" customHeight="1">
      <c r="A11" s="82" t="s">
        <v>909</v>
      </c>
      <c r="B11" s="83" t="s">
        <v>910</v>
      </c>
      <c r="C11" s="84" t="s">
        <v>911</v>
      </c>
      <c r="D11" s="85">
        <v>760</v>
      </c>
      <c r="E11" s="85">
        <v>724</v>
      </c>
      <c r="F11" s="83">
        <v>667</v>
      </c>
      <c r="G11" s="83">
        <v>117</v>
      </c>
      <c r="H11" s="83">
        <v>58</v>
      </c>
      <c r="I11" s="83"/>
      <c r="J11" s="83"/>
      <c r="K11" s="86">
        <f t="shared" si="0"/>
        <v>842</v>
      </c>
      <c r="L11" s="83"/>
      <c r="M11" s="83"/>
      <c r="N11" s="83"/>
      <c r="O11" s="83"/>
      <c r="P11" s="87">
        <f t="shared" si="1"/>
        <v>842</v>
      </c>
      <c r="Q11" s="88"/>
    </row>
    <row r="12" spans="1:17" s="78" customFormat="1" ht="13.5" customHeight="1">
      <c r="A12" s="82" t="s">
        <v>912</v>
      </c>
      <c r="B12" s="83" t="s">
        <v>913</v>
      </c>
      <c r="C12" s="84" t="s">
        <v>914</v>
      </c>
      <c r="D12" s="85">
        <v>5400</v>
      </c>
      <c r="E12" s="85">
        <v>5851</v>
      </c>
      <c r="F12" s="83"/>
      <c r="G12" s="83"/>
      <c r="H12" s="83">
        <v>5400</v>
      </c>
      <c r="I12" s="83"/>
      <c r="J12" s="83"/>
      <c r="K12" s="86">
        <f t="shared" si="0"/>
        <v>5400</v>
      </c>
      <c r="L12" s="83"/>
      <c r="M12" s="83"/>
      <c r="N12" s="83"/>
      <c r="O12" s="83"/>
      <c r="P12" s="87">
        <f t="shared" si="1"/>
        <v>5400</v>
      </c>
      <c r="Q12" s="88">
        <v>5400</v>
      </c>
    </row>
    <row r="13" spans="1:17" s="78" customFormat="1" ht="13.5" customHeight="1">
      <c r="A13" s="82" t="s">
        <v>915</v>
      </c>
      <c r="B13" s="83" t="s">
        <v>916</v>
      </c>
      <c r="C13" s="84" t="s">
        <v>917</v>
      </c>
      <c r="D13" s="85">
        <v>10000</v>
      </c>
      <c r="E13" s="85">
        <v>10000</v>
      </c>
      <c r="F13" s="83"/>
      <c r="G13" s="83"/>
      <c r="H13" s="83"/>
      <c r="I13" s="83"/>
      <c r="J13" s="83"/>
      <c r="K13" s="86">
        <f t="shared" si="0"/>
        <v>0</v>
      </c>
      <c r="L13" s="83"/>
      <c r="M13" s="83"/>
      <c r="N13" s="83"/>
      <c r="O13" s="83"/>
      <c r="P13" s="87">
        <f t="shared" si="1"/>
        <v>0</v>
      </c>
      <c r="Q13" s="88"/>
    </row>
    <row r="14" spans="1:17" s="78" customFormat="1" ht="25.5">
      <c r="A14" s="82" t="s">
        <v>918</v>
      </c>
      <c r="B14" s="83" t="s">
        <v>919</v>
      </c>
      <c r="C14" s="84" t="s">
        <v>920</v>
      </c>
      <c r="D14" s="85">
        <v>3613</v>
      </c>
      <c r="E14" s="85">
        <v>3613</v>
      </c>
      <c r="F14" s="83"/>
      <c r="G14" s="83"/>
      <c r="H14" s="83"/>
      <c r="I14" s="83"/>
      <c r="J14" s="83">
        <v>3613</v>
      </c>
      <c r="K14" s="86">
        <f t="shared" si="0"/>
        <v>3613</v>
      </c>
      <c r="L14" s="83"/>
      <c r="M14" s="83"/>
      <c r="N14" s="83"/>
      <c r="O14" s="83"/>
      <c r="P14" s="87">
        <f t="shared" si="1"/>
        <v>3613</v>
      </c>
      <c r="Q14" s="88"/>
    </row>
    <row r="15" spans="1:17" s="78" customFormat="1" ht="12.75" customHeight="1">
      <c r="A15" s="82" t="s">
        <v>921</v>
      </c>
      <c r="B15" s="83" t="s">
        <v>922</v>
      </c>
      <c r="C15" s="84" t="s">
        <v>923</v>
      </c>
      <c r="D15" s="85">
        <v>3050</v>
      </c>
      <c r="E15" s="85">
        <v>3050</v>
      </c>
      <c r="F15" s="83"/>
      <c r="G15" s="83"/>
      <c r="H15" s="83"/>
      <c r="I15" s="83"/>
      <c r="J15" s="83">
        <v>3050</v>
      </c>
      <c r="K15" s="86">
        <f t="shared" si="0"/>
        <v>3050</v>
      </c>
      <c r="L15" s="83"/>
      <c r="M15" s="83"/>
      <c r="N15" s="83"/>
      <c r="O15" s="83"/>
      <c r="P15" s="87">
        <f t="shared" si="1"/>
        <v>3050</v>
      </c>
      <c r="Q15" s="88">
        <v>3050</v>
      </c>
    </row>
    <row r="16" spans="1:17" s="78" customFormat="1" ht="12.75" customHeight="1">
      <c r="A16" s="82" t="s">
        <v>924</v>
      </c>
      <c r="B16" s="83" t="s">
        <v>925</v>
      </c>
      <c r="C16" s="82" t="s">
        <v>926</v>
      </c>
      <c r="D16" s="85"/>
      <c r="E16" s="85">
        <v>2620</v>
      </c>
      <c r="F16" s="83"/>
      <c r="G16" s="83"/>
      <c r="H16" s="83"/>
      <c r="I16" s="83"/>
      <c r="J16" s="83"/>
      <c r="K16" s="86">
        <f t="shared" si="0"/>
        <v>0</v>
      </c>
      <c r="L16" s="83"/>
      <c r="M16" s="83"/>
      <c r="N16" s="83">
        <v>1747</v>
      </c>
      <c r="O16" s="83"/>
      <c r="P16" s="87">
        <f>SUM(L16:O16)</f>
        <v>1747</v>
      </c>
      <c r="Q16" s="88">
        <v>2620</v>
      </c>
    </row>
    <row r="17" spans="1:17" s="78" customFormat="1" ht="12.75" customHeight="1">
      <c r="A17" s="82" t="s">
        <v>927</v>
      </c>
      <c r="B17" s="83" t="s">
        <v>928</v>
      </c>
      <c r="C17" s="82" t="s">
        <v>929</v>
      </c>
      <c r="D17" s="85"/>
      <c r="E17" s="85">
        <v>80</v>
      </c>
      <c r="F17" s="83"/>
      <c r="G17" s="83"/>
      <c r="H17" s="83"/>
      <c r="I17" s="83"/>
      <c r="J17" s="83">
        <v>80</v>
      </c>
      <c r="K17" s="86">
        <f t="shared" si="0"/>
        <v>80</v>
      </c>
      <c r="L17" s="83"/>
      <c r="M17" s="83"/>
      <c r="N17" s="83"/>
      <c r="O17" s="83"/>
      <c r="P17" s="87">
        <f>SUM(K17:L17)</f>
        <v>80</v>
      </c>
      <c r="Q17" s="88"/>
    </row>
    <row r="18" spans="1:17" s="78" customFormat="1" ht="12.75" customHeight="1">
      <c r="A18" s="82" t="s">
        <v>930</v>
      </c>
      <c r="B18" s="83" t="s">
        <v>931</v>
      </c>
      <c r="C18" s="82" t="s">
        <v>932</v>
      </c>
      <c r="D18" s="85"/>
      <c r="E18" s="85">
        <v>1107</v>
      </c>
      <c r="F18" s="83"/>
      <c r="G18" s="83"/>
      <c r="H18" s="83"/>
      <c r="I18" s="83"/>
      <c r="J18" s="83">
        <v>1107</v>
      </c>
      <c r="K18" s="86">
        <f t="shared" si="0"/>
        <v>1107</v>
      </c>
      <c r="L18" s="83"/>
      <c r="M18" s="83"/>
      <c r="N18" s="83"/>
      <c r="O18" s="83"/>
      <c r="P18" s="87">
        <f>SUM(K18:L18)</f>
        <v>1107</v>
      </c>
      <c r="Q18" s="88"/>
    </row>
    <row r="19" spans="1:17" s="78" customFormat="1" ht="12.75" customHeight="1">
      <c r="A19" s="82" t="s">
        <v>933</v>
      </c>
      <c r="B19" s="83" t="s">
        <v>934</v>
      </c>
      <c r="C19" s="82" t="s">
        <v>935</v>
      </c>
      <c r="D19" s="85"/>
      <c r="E19" s="85">
        <v>2500</v>
      </c>
      <c r="F19" s="83"/>
      <c r="G19" s="83"/>
      <c r="H19" s="83"/>
      <c r="I19" s="83"/>
      <c r="J19" s="83"/>
      <c r="K19" s="86">
        <f t="shared" si="0"/>
        <v>0</v>
      </c>
      <c r="L19" s="83"/>
      <c r="M19" s="83"/>
      <c r="N19" s="83"/>
      <c r="O19" s="83"/>
      <c r="P19" s="87">
        <f>SUM(K19:L19)</f>
        <v>0</v>
      </c>
      <c r="Q19" s="88"/>
    </row>
    <row r="20" spans="1:17" s="78" customFormat="1" ht="12.75">
      <c r="A20" s="82" t="s">
        <v>936</v>
      </c>
      <c r="B20" s="83" t="s">
        <v>937</v>
      </c>
      <c r="C20" s="82" t="s">
        <v>938</v>
      </c>
      <c r="D20" s="85"/>
      <c r="E20" s="85">
        <v>13194</v>
      </c>
      <c r="F20" s="83"/>
      <c r="G20" s="83"/>
      <c r="H20" s="83"/>
      <c r="I20" s="83"/>
      <c r="J20" s="83"/>
      <c r="K20" s="86">
        <f t="shared" si="0"/>
        <v>0</v>
      </c>
      <c r="L20" s="83"/>
      <c r="M20" s="83"/>
      <c r="N20" s="83">
        <v>7900</v>
      </c>
      <c r="O20" s="83"/>
      <c r="P20" s="87">
        <f>SUM(L20:O20)</f>
        <v>7900</v>
      </c>
      <c r="Q20" s="88"/>
    </row>
    <row r="21" spans="2:17" s="59" customFormat="1" ht="12.75" customHeight="1" thickBot="1">
      <c r="B21" s="58"/>
      <c r="D21" s="89"/>
      <c r="E21" s="89"/>
      <c r="F21" s="58"/>
      <c r="G21" s="58"/>
      <c r="H21" s="58"/>
      <c r="I21" s="58"/>
      <c r="J21" s="58"/>
      <c r="K21" s="61"/>
      <c r="L21" s="58"/>
      <c r="M21" s="58"/>
      <c r="N21" s="58"/>
      <c r="O21" s="58"/>
      <c r="P21" s="90"/>
      <c r="Q21" s="63"/>
    </row>
    <row r="22" spans="2:17" s="91" customFormat="1" ht="18" customHeight="1" thickBot="1">
      <c r="B22" s="92" t="s">
        <v>939</v>
      </c>
      <c r="C22" s="93"/>
      <c r="D22" s="94">
        <f>SUM(D10:D20)</f>
        <v>222360</v>
      </c>
      <c r="E22" s="94">
        <f>SUM(E10:E20)</f>
        <v>247135</v>
      </c>
      <c r="F22" s="95">
        <f>SUM(F8:F20)</f>
        <v>117310</v>
      </c>
      <c r="G22" s="95">
        <f>SUM(G8:G20)</f>
        <v>38909</v>
      </c>
      <c r="H22" s="95">
        <f>SUM(H10:H20)</f>
        <v>49205</v>
      </c>
      <c r="I22" s="95"/>
      <c r="J22" s="95">
        <f>SUM(J10:J20)</f>
        <v>11422</v>
      </c>
      <c r="K22" s="96">
        <f>SUM(K10:K20)</f>
        <v>216846</v>
      </c>
      <c r="L22" s="95">
        <f>SUM(L10:L20)</f>
        <v>1856</v>
      </c>
      <c r="M22" s="95"/>
      <c r="N22" s="95">
        <f>SUM(N10:N20)</f>
        <v>9647</v>
      </c>
      <c r="O22" s="95"/>
      <c r="P22" s="97">
        <f>SUM(P10:P21)</f>
        <v>228349</v>
      </c>
      <c r="Q22" s="98">
        <f>SUM(Q10:Q21)</f>
        <v>215680</v>
      </c>
    </row>
    <row r="23" spans="2:17" s="59" customFormat="1" ht="12.75">
      <c r="B23" s="58"/>
      <c r="D23" s="89"/>
      <c r="E23" s="89"/>
      <c r="F23" s="58"/>
      <c r="G23" s="58"/>
      <c r="H23" s="58"/>
      <c r="I23" s="58"/>
      <c r="J23" s="58"/>
      <c r="K23" s="61"/>
      <c r="L23" s="58"/>
      <c r="M23" s="58"/>
      <c r="N23" s="58"/>
      <c r="O23" s="58"/>
      <c r="P23" s="63"/>
      <c r="Q23" s="63"/>
    </row>
    <row r="24" spans="1:17" s="59" customFormat="1" ht="18.75" customHeight="1">
      <c r="A24" s="99" t="s">
        <v>940</v>
      </c>
      <c r="B24" s="100" t="s">
        <v>941</v>
      </c>
      <c r="D24" s="89"/>
      <c r="E24" s="89"/>
      <c r="F24" s="58"/>
      <c r="G24" s="58"/>
      <c r="H24" s="58"/>
      <c r="I24" s="58"/>
      <c r="J24" s="58"/>
      <c r="K24" s="61"/>
      <c r="L24" s="58"/>
      <c r="M24" s="58"/>
      <c r="N24" s="58"/>
      <c r="O24" s="58"/>
      <c r="P24" s="63"/>
      <c r="Q24" s="63"/>
    </row>
    <row r="25" spans="4:17" s="59" customFormat="1" ht="11.25" customHeight="1">
      <c r="D25" s="89"/>
      <c r="E25" s="89"/>
      <c r="F25" s="58"/>
      <c r="G25" s="58"/>
      <c r="H25" s="58"/>
      <c r="I25" s="58"/>
      <c r="J25" s="58"/>
      <c r="K25" s="61"/>
      <c r="L25" s="58"/>
      <c r="M25" s="58"/>
      <c r="N25" s="58"/>
      <c r="O25" s="58"/>
      <c r="P25" s="63"/>
      <c r="Q25" s="63"/>
    </row>
    <row r="26" spans="1:17" s="78" customFormat="1" ht="13.5" customHeight="1">
      <c r="A26" s="82" t="s">
        <v>906</v>
      </c>
      <c r="B26" s="83" t="s">
        <v>942</v>
      </c>
      <c r="C26" s="84" t="s">
        <v>943</v>
      </c>
      <c r="D26" s="85">
        <v>191506</v>
      </c>
      <c r="E26" s="85">
        <v>206717</v>
      </c>
      <c r="F26" s="83">
        <v>109442</v>
      </c>
      <c r="G26" s="83">
        <v>38279</v>
      </c>
      <c r="H26" s="83">
        <v>53071</v>
      </c>
      <c r="I26" s="83"/>
      <c r="J26" s="83"/>
      <c r="K26" s="86">
        <f aca="true" t="shared" si="2" ref="K26:K37">SUM(F26:J26)</f>
        <v>200792</v>
      </c>
      <c r="L26" s="83">
        <v>1079</v>
      </c>
      <c r="M26" s="83">
        <v>1639</v>
      </c>
      <c r="N26" s="83"/>
      <c r="O26" s="83"/>
      <c r="P26" s="87">
        <f aca="true" t="shared" si="3" ref="P26:P51">SUM(K26:O26)</f>
        <v>203510</v>
      </c>
      <c r="Q26" s="88">
        <v>203510</v>
      </c>
    </row>
    <row r="27" spans="1:17" s="78" customFormat="1" ht="13.5" customHeight="1">
      <c r="A27" s="82" t="s">
        <v>909</v>
      </c>
      <c r="B27" s="83" t="s">
        <v>944</v>
      </c>
      <c r="C27" s="84" t="s">
        <v>945</v>
      </c>
      <c r="D27" s="85">
        <v>338468</v>
      </c>
      <c r="E27" s="85">
        <v>479342</v>
      </c>
      <c r="F27" s="83">
        <v>210085</v>
      </c>
      <c r="G27" s="83">
        <v>70532</v>
      </c>
      <c r="H27" s="83">
        <v>121026</v>
      </c>
      <c r="I27" s="83">
        <v>529</v>
      </c>
      <c r="J27" s="83"/>
      <c r="K27" s="86">
        <f t="shared" si="2"/>
        <v>402172</v>
      </c>
      <c r="L27" s="83">
        <v>17418</v>
      </c>
      <c r="M27" s="83"/>
      <c r="N27" s="83"/>
      <c r="O27" s="83"/>
      <c r="P27" s="87">
        <f t="shared" si="3"/>
        <v>419590</v>
      </c>
      <c r="Q27" s="88">
        <v>419590</v>
      </c>
    </row>
    <row r="28" spans="1:17" s="78" customFormat="1" ht="13.5" customHeight="1">
      <c r="A28" s="82" t="s">
        <v>912</v>
      </c>
      <c r="B28" s="83" t="s">
        <v>946</v>
      </c>
      <c r="C28" s="84" t="s">
        <v>947</v>
      </c>
      <c r="D28" s="85">
        <v>93991</v>
      </c>
      <c r="E28" s="85">
        <v>108392</v>
      </c>
      <c r="F28" s="83">
        <v>51969</v>
      </c>
      <c r="G28" s="83">
        <v>17376</v>
      </c>
      <c r="H28" s="83">
        <v>29271</v>
      </c>
      <c r="I28" s="83"/>
      <c r="J28" s="83"/>
      <c r="K28" s="86">
        <f t="shared" si="2"/>
        <v>98616</v>
      </c>
      <c r="L28" s="83">
        <v>8567</v>
      </c>
      <c r="M28" s="83">
        <v>632</v>
      </c>
      <c r="N28" s="83"/>
      <c r="O28" s="83"/>
      <c r="P28" s="87">
        <f t="shared" si="3"/>
        <v>107815</v>
      </c>
      <c r="Q28" s="88">
        <v>107815</v>
      </c>
    </row>
    <row r="29" spans="1:17" s="78" customFormat="1" ht="28.5" customHeight="1">
      <c r="A29" s="82" t="s">
        <v>915</v>
      </c>
      <c r="B29" s="83" t="s">
        <v>948</v>
      </c>
      <c r="C29" s="84" t="s">
        <v>949</v>
      </c>
      <c r="D29" s="85">
        <v>79440</v>
      </c>
      <c r="E29" s="85">
        <v>212487</v>
      </c>
      <c r="F29" s="83"/>
      <c r="G29" s="83">
        <v>2843</v>
      </c>
      <c r="H29" s="83"/>
      <c r="I29" s="83"/>
      <c r="J29" s="83">
        <v>195475</v>
      </c>
      <c r="K29" s="86">
        <f t="shared" si="2"/>
        <v>198318</v>
      </c>
      <c r="L29" s="83"/>
      <c r="M29" s="83"/>
      <c r="N29" s="83"/>
      <c r="O29" s="83"/>
      <c r="P29" s="87">
        <f t="shared" si="3"/>
        <v>198318</v>
      </c>
      <c r="Q29" s="88">
        <v>196595</v>
      </c>
    </row>
    <row r="30" spans="1:17" s="78" customFormat="1" ht="13.5" customHeight="1">
      <c r="A30" s="82" t="s">
        <v>918</v>
      </c>
      <c r="B30" s="83" t="s">
        <v>910</v>
      </c>
      <c r="C30" s="84" t="s">
        <v>911</v>
      </c>
      <c r="D30" s="85">
        <v>167</v>
      </c>
      <c r="E30" s="85">
        <v>315</v>
      </c>
      <c r="F30" s="83">
        <v>166</v>
      </c>
      <c r="G30" s="83">
        <v>16</v>
      </c>
      <c r="H30" s="83">
        <v>15</v>
      </c>
      <c r="I30" s="83"/>
      <c r="J30" s="83"/>
      <c r="K30" s="86">
        <f t="shared" si="2"/>
        <v>197</v>
      </c>
      <c r="L30" s="83"/>
      <c r="M30" s="83"/>
      <c r="N30" s="83"/>
      <c r="O30" s="83"/>
      <c r="P30" s="87">
        <f t="shared" si="3"/>
        <v>197</v>
      </c>
      <c r="Q30" s="88"/>
    </row>
    <row r="31" spans="1:17" s="78" customFormat="1" ht="13.5" customHeight="1">
      <c r="A31" s="82" t="s">
        <v>921</v>
      </c>
      <c r="B31" s="83" t="s">
        <v>950</v>
      </c>
      <c r="C31" s="84" t="s">
        <v>951</v>
      </c>
      <c r="D31" s="85">
        <v>50</v>
      </c>
      <c r="E31" s="85">
        <v>50</v>
      </c>
      <c r="F31" s="83"/>
      <c r="G31" s="83"/>
      <c r="H31" s="83"/>
      <c r="I31" s="83"/>
      <c r="J31" s="83">
        <v>48</v>
      </c>
      <c r="K31" s="86">
        <f t="shared" si="2"/>
        <v>48</v>
      </c>
      <c r="L31" s="83"/>
      <c r="M31" s="83"/>
      <c r="N31" s="83"/>
      <c r="O31" s="83"/>
      <c r="P31" s="87">
        <f t="shared" si="3"/>
        <v>48</v>
      </c>
      <c r="Q31" s="88"/>
    </row>
    <row r="32" spans="1:17" s="78" customFormat="1" ht="13.5" customHeight="1">
      <c r="A32" s="82" t="s">
        <v>924</v>
      </c>
      <c r="B32" s="83" t="s">
        <v>952</v>
      </c>
      <c r="C32" s="84" t="s">
        <v>953</v>
      </c>
      <c r="D32" s="85">
        <v>13000</v>
      </c>
      <c r="E32" s="85">
        <v>17505</v>
      </c>
      <c r="F32" s="83"/>
      <c r="G32" s="83"/>
      <c r="H32" s="83"/>
      <c r="I32" s="83"/>
      <c r="J32" s="83"/>
      <c r="K32" s="86">
        <f t="shared" si="2"/>
        <v>0</v>
      </c>
      <c r="L32" s="83">
        <v>5194</v>
      </c>
      <c r="M32" s="83"/>
      <c r="N32" s="83"/>
      <c r="O32" s="83"/>
      <c r="P32" s="87">
        <f t="shared" si="3"/>
        <v>5194</v>
      </c>
      <c r="Q32" s="88">
        <v>5194</v>
      </c>
    </row>
    <row r="33" spans="1:17" s="78" customFormat="1" ht="13.5" customHeight="1">
      <c r="A33" s="82" t="s">
        <v>927</v>
      </c>
      <c r="B33" s="83" t="s">
        <v>954</v>
      </c>
      <c r="C33" s="84" t="s">
        <v>955</v>
      </c>
      <c r="D33" s="85">
        <v>3000</v>
      </c>
      <c r="E33" s="85">
        <v>3000</v>
      </c>
      <c r="F33" s="83"/>
      <c r="G33" s="83"/>
      <c r="H33" s="83"/>
      <c r="I33" s="83"/>
      <c r="J33" s="83">
        <v>3000</v>
      </c>
      <c r="K33" s="86">
        <f t="shared" si="2"/>
        <v>3000</v>
      </c>
      <c r="L33" s="83"/>
      <c r="M33" s="83"/>
      <c r="N33" s="83"/>
      <c r="O33" s="83"/>
      <c r="P33" s="87">
        <f t="shared" si="3"/>
        <v>3000</v>
      </c>
      <c r="Q33" s="88">
        <v>3000</v>
      </c>
    </row>
    <row r="34" spans="1:17" s="78" customFormat="1" ht="13.5" customHeight="1">
      <c r="A34" s="82" t="s">
        <v>930</v>
      </c>
      <c r="B34" s="83" t="s">
        <v>956</v>
      </c>
      <c r="C34" s="84" t="s">
        <v>957</v>
      </c>
      <c r="D34" s="85">
        <v>20000</v>
      </c>
      <c r="E34" s="85">
        <v>27000</v>
      </c>
      <c r="F34" s="83"/>
      <c r="G34" s="83"/>
      <c r="H34" s="83"/>
      <c r="I34" s="83"/>
      <c r="J34" s="83"/>
      <c r="K34" s="86">
        <f t="shared" si="2"/>
        <v>0</v>
      </c>
      <c r="L34" s="83"/>
      <c r="M34" s="83"/>
      <c r="N34" s="83">
        <v>16600</v>
      </c>
      <c r="O34" s="83"/>
      <c r="P34" s="87">
        <f t="shared" si="3"/>
        <v>16600</v>
      </c>
      <c r="Q34" s="88"/>
    </row>
    <row r="35" spans="1:17" s="78" customFormat="1" ht="13.5" customHeight="1">
      <c r="A35" s="82" t="s">
        <v>933</v>
      </c>
      <c r="B35" s="83" t="s">
        <v>958</v>
      </c>
      <c r="C35" s="84" t="s">
        <v>959</v>
      </c>
      <c r="D35" s="85">
        <v>10000</v>
      </c>
      <c r="E35" s="85">
        <v>16109</v>
      </c>
      <c r="F35" s="83"/>
      <c r="G35" s="83"/>
      <c r="H35" s="83"/>
      <c r="I35" s="83"/>
      <c r="J35" s="83"/>
      <c r="K35" s="86">
        <f t="shared" si="2"/>
        <v>0</v>
      </c>
      <c r="L35" s="83"/>
      <c r="M35" s="83"/>
      <c r="N35" s="83">
        <v>11350</v>
      </c>
      <c r="O35" s="83"/>
      <c r="P35" s="87">
        <f t="shared" si="3"/>
        <v>11350</v>
      </c>
      <c r="Q35" s="88">
        <v>11350</v>
      </c>
    </row>
    <row r="36" spans="1:17" s="78" customFormat="1" ht="13.5" customHeight="1">
      <c r="A36" s="82" t="s">
        <v>936</v>
      </c>
      <c r="B36" s="83" t="s">
        <v>960</v>
      </c>
      <c r="C36" s="84" t="s">
        <v>961</v>
      </c>
      <c r="D36" s="85">
        <v>6200</v>
      </c>
      <c r="E36" s="85">
        <v>9718</v>
      </c>
      <c r="F36" s="83"/>
      <c r="G36" s="83"/>
      <c r="H36" s="83"/>
      <c r="I36" s="83"/>
      <c r="J36" s="83"/>
      <c r="K36" s="86">
        <f t="shared" si="2"/>
        <v>0</v>
      </c>
      <c r="L36" s="83"/>
      <c r="M36" s="83"/>
      <c r="N36" s="83">
        <v>9500</v>
      </c>
      <c r="O36" s="83"/>
      <c r="P36" s="87">
        <f t="shared" si="3"/>
        <v>9500</v>
      </c>
      <c r="Q36" s="88"/>
    </row>
    <row r="37" spans="1:17" s="78" customFormat="1" ht="13.5" customHeight="1">
      <c r="A37" s="82" t="s">
        <v>962</v>
      </c>
      <c r="B37" s="83" t="s">
        <v>963</v>
      </c>
      <c r="C37" s="84" t="s">
        <v>964</v>
      </c>
      <c r="D37" s="85">
        <v>5000</v>
      </c>
      <c r="E37" s="85"/>
      <c r="F37" s="83"/>
      <c r="G37" s="83"/>
      <c r="H37" s="83"/>
      <c r="I37" s="83"/>
      <c r="J37" s="83"/>
      <c r="K37" s="86">
        <f t="shared" si="2"/>
        <v>0</v>
      </c>
      <c r="L37" s="83"/>
      <c r="M37" s="83"/>
      <c r="N37" s="83"/>
      <c r="O37" s="83"/>
      <c r="P37" s="87">
        <f t="shared" si="3"/>
        <v>0</v>
      </c>
      <c r="Q37" s="88"/>
    </row>
    <row r="38" spans="1:17" s="78" customFormat="1" ht="13.5" customHeight="1">
      <c r="A38" s="82" t="s">
        <v>965</v>
      </c>
      <c r="B38" s="83" t="s">
        <v>966</v>
      </c>
      <c r="C38" s="84" t="s">
        <v>967</v>
      </c>
      <c r="D38" s="85">
        <v>38000</v>
      </c>
      <c r="E38" s="85">
        <v>46982</v>
      </c>
      <c r="F38" s="83"/>
      <c r="G38" s="83"/>
      <c r="H38" s="83"/>
      <c r="I38" s="83"/>
      <c r="J38" s="83"/>
      <c r="K38" s="86"/>
      <c r="L38" s="83"/>
      <c r="M38" s="83"/>
      <c r="N38" s="83"/>
      <c r="O38" s="83"/>
      <c r="P38" s="87">
        <f t="shared" si="3"/>
        <v>0</v>
      </c>
      <c r="Q38" s="88"/>
    </row>
    <row r="39" spans="1:17" s="78" customFormat="1" ht="13.5" customHeight="1">
      <c r="A39" s="82" t="s">
        <v>968</v>
      </c>
      <c r="B39" s="83" t="s">
        <v>969</v>
      </c>
      <c r="C39" s="82" t="s">
        <v>970</v>
      </c>
      <c r="D39" s="85"/>
      <c r="E39" s="85">
        <v>11593</v>
      </c>
      <c r="F39" s="83"/>
      <c r="G39" s="83"/>
      <c r="H39" s="83"/>
      <c r="I39" s="83">
        <v>10286</v>
      </c>
      <c r="J39" s="83"/>
      <c r="K39" s="86">
        <f aca="true" t="shared" si="4" ref="K39:K51">SUM(F39:J39)</f>
        <v>10286</v>
      </c>
      <c r="L39" s="83"/>
      <c r="M39" s="83"/>
      <c r="N39" s="83"/>
      <c r="O39" s="83"/>
      <c r="P39" s="87">
        <f t="shared" si="3"/>
        <v>10286</v>
      </c>
      <c r="Q39" s="88">
        <v>10286</v>
      </c>
    </row>
    <row r="40" spans="1:17" s="78" customFormat="1" ht="13.5" customHeight="1">
      <c r="A40" s="82" t="s">
        <v>971</v>
      </c>
      <c r="B40" s="83" t="s">
        <v>972</v>
      </c>
      <c r="C40" s="82" t="s">
        <v>973</v>
      </c>
      <c r="D40" s="85"/>
      <c r="E40" s="85">
        <v>14410</v>
      </c>
      <c r="F40" s="83">
        <v>5474</v>
      </c>
      <c r="G40" s="83">
        <v>1677</v>
      </c>
      <c r="H40" s="83">
        <v>116</v>
      </c>
      <c r="I40" s="83"/>
      <c r="J40" s="83"/>
      <c r="K40" s="86">
        <f t="shared" si="4"/>
        <v>7267</v>
      </c>
      <c r="L40" s="83"/>
      <c r="M40" s="83"/>
      <c r="N40" s="83"/>
      <c r="O40" s="83"/>
      <c r="P40" s="87">
        <f t="shared" si="3"/>
        <v>7267</v>
      </c>
      <c r="Q40" s="88"/>
    </row>
    <row r="41" spans="1:17" s="78" customFormat="1" ht="13.5" customHeight="1">
      <c r="A41" s="82" t="s">
        <v>974</v>
      </c>
      <c r="B41" s="83" t="s">
        <v>975</v>
      </c>
      <c r="C41" s="82" t="s">
        <v>976</v>
      </c>
      <c r="D41" s="85"/>
      <c r="E41" s="85">
        <v>450464</v>
      </c>
      <c r="F41" s="83"/>
      <c r="G41" s="83"/>
      <c r="H41" s="83"/>
      <c r="I41" s="83"/>
      <c r="J41" s="83"/>
      <c r="K41" s="86">
        <f t="shared" si="4"/>
        <v>0</v>
      </c>
      <c r="L41" s="83">
        <v>446277</v>
      </c>
      <c r="M41" s="83"/>
      <c r="N41" s="83"/>
      <c r="O41" s="83"/>
      <c r="P41" s="87">
        <f t="shared" si="3"/>
        <v>446277</v>
      </c>
      <c r="Q41" s="88">
        <v>446277</v>
      </c>
    </row>
    <row r="42" spans="1:17" s="78" customFormat="1" ht="13.5" customHeight="1">
      <c r="A42" s="82" t="s">
        <v>977</v>
      </c>
      <c r="B42" s="83" t="s">
        <v>978</v>
      </c>
      <c r="C42" s="82" t="s">
        <v>979</v>
      </c>
      <c r="D42" s="85"/>
      <c r="E42" s="85">
        <v>15004</v>
      </c>
      <c r="F42" s="83"/>
      <c r="G42" s="83"/>
      <c r="H42" s="83"/>
      <c r="I42" s="83"/>
      <c r="J42" s="83"/>
      <c r="K42" s="86">
        <f t="shared" si="4"/>
        <v>0</v>
      </c>
      <c r="L42" s="83">
        <v>10400</v>
      </c>
      <c r="M42" s="83"/>
      <c r="N42" s="83"/>
      <c r="O42" s="83"/>
      <c r="P42" s="87">
        <f t="shared" si="3"/>
        <v>10400</v>
      </c>
      <c r="Q42" s="88">
        <v>10400</v>
      </c>
    </row>
    <row r="43" spans="1:17" s="78" customFormat="1" ht="13.5" customHeight="1">
      <c r="A43" s="82" t="s">
        <v>980</v>
      </c>
      <c r="B43" s="83" t="s">
        <v>972</v>
      </c>
      <c r="C43" s="82" t="s">
        <v>981</v>
      </c>
      <c r="D43" s="85"/>
      <c r="E43" s="85">
        <v>1968</v>
      </c>
      <c r="F43" s="83"/>
      <c r="G43" s="83"/>
      <c r="H43" s="83"/>
      <c r="I43" s="83"/>
      <c r="J43" s="83"/>
      <c r="K43" s="86">
        <f t="shared" si="4"/>
        <v>0</v>
      </c>
      <c r="L43" s="83">
        <v>1938</v>
      </c>
      <c r="M43" s="83"/>
      <c r="N43" s="83"/>
      <c r="O43" s="83"/>
      <c r="P43" s="87">
        <f t="shared" si="3"/>
        <v>1938</v>
      </c>
      <c r="Q43" s="88">
        <v>1968</v>
      </c>
    </row>
    <row r="44" spans="1:17" s="78" customFormat="1" ht="13.5" customHeight="1">
      <c r="A44" s="82" t="s">
        <v>982</v>
      </c>
      <c r="B44" s="83" t="s">
        <v>983</v>
      </c>
      <c r="C44" s="82" t="s">
        <v>984</v>
      </c>
      <c r="D44" s="85"/>
      <c r="E44" s="85">
        <v>50</v>
      </c>
      <c r="F44" s="83"/>
      <c r="G44" s="83"/>
      <c r="H44" s="83"/>
      <c r="I44" s="83"/>
      <c r="J44" s="83"/>
      <c r="K44" s="86">
        <f t="shared" si="4"/>
        <v>0</v>
      </c>
      <c r="L44" s="83"/>
      <c r="M44" s="83"/>
      <c r="N44" s="83"/>
      <c r="O44" s="83"/>
      <c r="P44" s="87">
        <f t="shared" si="3"/>
        <v>0</v>
      </c>
      <c r="Q44" s="88"/>
    </row>
    <row r="45" spans="1:17" s="78" customFormat="1" ht="13.5" customHeight="1">
      <c r="A45" s="82" t="s">
        <v>985</v>
      </c>
      <c r="B45" s="83" t="s">
        <v>986</v>
      </c>
      <c r="C45" s="82" t="s">
        <v>987</v>
      </c>
      <c r="D45" s="85"/>
      <c r="E45" s="85">
        <v>385</v>
      </c>
      <c r="F45" s="83"/>
      <c r="G45" s="83"/>
      <c r="H45" s="83"/>
      <c r="I45" s="83"/>
      <c r="J45" s="83">
        <v>385</v>
      </c>
      <c r="K45" s="86">
        <f t="shared" si="4"/>
        <v>385</v>
      </c>
      <c r="L45" s="83"/>
      <c r="M45" s="83"/>
      <c r="N45" s="83"/>
      <c r="O45" s="83"/>
      <c r="P45" s="87">
        <f t="shared" si="3"/>
        <v>385</v>
      </c>
      <c r="Q45" s="88"/>
    </row>
    <row r="46" spans="1:17" s="78" customFormat="1" ht="13.5" customHeight="1">
      <c r="A46" s="82" t="s">
        <v>988</v>
      </c>
      <c r="B46" s="83" t="s">
        <v>986</v>
      </c>
      <c r="C46" s="82" t="s">
        <v>989</v>
      </c>
      <c r="D46" s="85"/>
      <c r="E46" s="85">
        <v>896</v>
      </c>
      <c r="F46" s="83"/>
      <c r="G46" s="83"/>
      <c r="H46" s="83"/>
      <c r="I46" s="83"/>
      <c r="J46" s="83">
        <v>896</v>
      </c>
      <c r="K46" s="86">
        <f t="shared" si="4"/>
        <v>896</v>
      </c>
      <c r="L46" s="83"/>
      <c r="M46" s="83"/>
      <c r="N46" s="83"/>
      <c r="O46" s="83"/>
      <c r="P46" s="87">
        <f t="shared" si="3"/>
        <v>896</v>
      </c>
      <c r="Q46" s="88"/>
    </row>
    <row r="47" spans="1:17" s="78" customFormat="1" ht="13.5" customHeight="1">
      <c r="A47" s="82" t="s">
        <v>990</v>
      </c>
      <c r="B47" s="83" t="s">
        <v>986</v>
      </c>
      <c r="C47" s="82" t="s">
        <v>991</v>
      </c>
      <c r="D47" s="85"/>
      <c r="E47" s="85">
        <v>1150</v>
      </c>
      <c r="F47" s="83"/>
      <c r="G47" s="83"/>
      <c r="H47" s="83"/>
      <c r="I47" s="83"/>
      <c r="J47" s="83">
        <v>150</v>
      </c>
      <c r="K47" s="86">
        <f t="shared" si="4"/>
        <v>150</v>
      </c>
      <c r="L47" s="83"/>
      <c r="M47" s="83"/>
      <c r="N47" s="83">
        <v>1000</v>
      </c>
      <c r="O47" s="83"/>
      <c r="P47" s="87">
        <f t="shared" si="3"/>
        <v>1150</v>
      </c>
      <c r="Q47" s="88"/>
    </row>
    <row r="48" spans="1:17" s="78" customFormat="1" ht="13.5" customHeight="1">
      <c r="A48" s="82" t="s">
        <v>992</v>
      </c>
      <c r="B48" s="83" t="s">
        <v>993</v>
      </c>
      <c r="C48" s="82" t="s">
        <v>994</v>
      </c>
      <c r="D48" s="85"/>
      <c r="E48" s="85">
        <v>3000</v>
      </c>
      <c r="F48" s="83"/>
      <c r="G48" s="83"/>
      <c r="H48" s="83"/>
      <c r="I48" s="83"/>
      <c r="J48" s="83">
        <v>3000</v>
      </c>
      <c r="K48" s="86">
        <f t="shared" si="4"/>
        <v>3000</v>
      </c>
      <c r="L48" s="83"/>
      <c r="M48" s="83"/>
      <c r="N48" s="83"/>
      <c r="O48" s="83"/>
      <c r="P48" s="87">
        <f t="shared" si="3"/>
        <v>3000</v>
      </c>
      <c r="Q48" s="88"/>
    </row>
    <row r="49" spans="1:17" s="78" customFormat="1" ht="13.5" customHeight="1">
      <c r="A49" s="82" t="s">
        <v>995</v>
      </c>
      <c r="B49" s="83" t="s">
        <v>996</v>
      </c>
      <c r="C49" s="82" t="s">
        <v>997</v>
      </c>
      <c r="D49" s="85"/>
      <c r="E49" s="85">
        <v>50</v>
      </c>
      <c r="F49" s="83"/>
      <c r="G49" s="83"/>
      <c r="H49" s="83"/>
      <c r="I49" s="83"/>
      <c r="J49" s="83">
        <v>50</v>
      </c>
      <c r="K49" s="86">
        <f t="shared" si="4"/>
        <v>50</v>
      </c>
      <c r="L49" s="83"/>
      <c r="M49" s="83"/>
      <c r="N49" s="83"/>
      <c r="O49" s="83"/>
      <c r="P49" s="87">
        <f t="shared" si="3"/>
        <v>50</v>
      </c>
      <c r="Q49" s="88"/>
    </row>
    <row r="50" spans="1:17" s="78" customFormat="1" ht="13.5" customHeight="1">
      <c r="A50" s="82" t="s">
        <v>998</v>
      </c>
      <c r="B50" s="83" t="s">
        <v>999</v>
      </c>
      <c r="C50" s="82" t="s">
        <v>1000</v>
      </c>
      <c r="D50" s="85"/>
      <c r="E50" s="85">
        <v>5000</v>
      </c>
      <c r="F50" s="83"/>
      <c r="G50" s="83"/>
      <c r="H50" s="83"/>
      <c r="I50" s="83"/>
      <c r="J50" s="83"/>
      <c r="K50" s="86">
        <f t="shared" si="4"/>
        <v>0</v>
      </c>
      <c r="L50" s="83"/>
      <c r="M50" s="83"/>
      <c r="N50" s="83"/>
      <c r="O50" s="83"/>
      <c r="P50" s="87">
        <f t="shared" si="3"/>
        <v>0</v>
      </c>
      <c r="Q50" s="88"/>
    </row>
    <row r="51" spans="1:17" s="78" customFormat="1" ht="13.5" customHeight="1">
      <c r="A51" s="82" t="s">
        <v>1001</v>
      </c>
      <c r="B51" s="83" t="s">
        <v>1002</v>
      </c>
      <c r="C51" s="82" t="s">
        <v>1003</v>
      </c>
      <c r="D51" s="85"/>
      <c r="E51" s="85">
        <v>100</v>
      </c>
      <c r="F51" s="83"/>
      <c r="G51" s="83"/>
      <c r="H51" s="83"/>
      <c r="I51" s="83"/>
      <c r="J51" s="83">
        <v>100</v>
      </c>
      <c r="K51" s="86">
        <f t="shared" si="4"/>
        <v>100</v>
      </c>
      <c r="L51" s="83"/>
      <c r="M51" s="83"/>
      <c r="N51" s="83"/>
      <c r="O51" s="83"/>
      <c r="P51" s="87">
        <f t="shared" si="3"/>
        <v>100</v>
      </c>
      <c r="Q51" s="88"/>
    </row>
    <row r="52" spans="2:17" s="59" customFormat="1" ht="19.5" customHeight="1" thickBot="1">
      <c r="B52" s="58"/>
      <c r="D52" s="89"/>
      <c r="E52" s="89"/>
      <c r="F52" s="58"/>
      <c r="G52" s="58"/>
      <c r="H52" s="58"/>
      <c r="I52" s="58"/>
      <c r="J52" s="58"/>
      <c r="K52" s="61"/>
      <c r="L52" s="58"/>
      <c r="M52" s="58"/>
      <c r="N52" s="58"/>
      <c r="O52" s="58"/>
      <c r="P52" s="63"/>
      <c r="Q52" s="63"/>
    </row>
    <row r="53" spans="2:17" s="91" customFormat="1" ht="18" customHeight="1" thickBot="1">
      <c r="B53" s="92" t="s">
        <v>1004</v>
      </c>
      <c r="C53" s="93"/>
      <c r="D53" s="94">
        <f aca="true" t="shared" si="5" ref="D53:Q53">SUM(D26:D51)</f>
        <v>798822</v>
      </c>
      <c r="E53" s="94">
        <f t="shared" si="5"/>
        <v>1631687</v>
      </c>
      <c r="F53" s="95">
        <f t="shared" si="5"/>
        <v>377136</v>
      </c>
      <c r="G53" s="95">
        <f t="shared" si="5"/>
        <v>130723</v>
      </c>
      <c r="H53" s="95">
        <f t="shared" si="5"/>
        <v>203499</v>
      </c>
      <c r="I53" s="95">
        <f t="shared" si="5"/>
        <v>10815</v>
      </c>
      <c r="J53" s="95">
        <f t="shared" si="5"/>
        <v>203104</v>
      </c>
      <c r="K53" s="96">
        <f t="shared" si="5"/>
        <v>925277</v>
      </c>
      <c r="L53" s="96">
        <f t="shared" si="5"/>
        <v>490873</v>
      </c>
      <c r="M53" s="96">
        <f t="shared" si="5"/>
        <v>2271</v>
      </c>
      <c r="N53" s="96">
        <f t="shared" si="5"/>
        <v>38450</v>
      </c>
      <c r="O53" s="96">
        <f t="shared" si="5"/>
        <v>0</v>
      </c>
      <c r="P53" s="97">
        <f t="shared" si="5"/>
        <v>1456871</v>
      </c>
      <c r="Q53" s="97">
        <f t="shared" si="5"/>
        <v>1415985</v>
      </c>
    </row>
    <row r="54" spans="2:17" s="59" customFormat="1" ht="12.75">
      <c r="B54" s="78"/>
      <c r="C54" s="78"/>
      <c r="D54" s="101"/>
      <c r="E54" s="101"/>
      <c r="F54" s="80"/>
      <c r="G54" s="80"/>
      <c r="H54" s="80"/>
      <c r="I54" s="80"/>
      <c r="J54" s="80"/>
      <c r="K54" s="81"/>
      <c r="L54" s="80"/>
      <c r="M54" s="80"/>
      <c r="N54" s="80"/>
      <c r="O54" s="80"/>
      <c r="P54" s="102"/>
      <c r="Q54" s="102"/>
    </row>
    <row r="55" spans="1:17" s="59" customFormat="1" ht="18" customHeight="1">
      <c r="A55" s="99" t="s">
        <v>1005</v>
      </c>
      <c r="B55" s="100" t="s">
        <v>1006</v>
      </c>
      <c r="D55" s="89"/>
      <c r="E55" s="89"/>
      <c r="F55" s="58"/>
      <c r="G55" s="58"/>
      <c r="H55" s="58"/>
      <c r="I55" s="58"/>
      <c r="J55" s="58"/>
      <c r="K55" s="61"/>
      <c r="L55" s="58"/>
      <c r="M55" s="58"/>
      <c r="N55" s="58"/>
      <c r="O55" s="58"/>
      <c r="P55" s="63"/>
      <c r="Q55" s="63"/>
    </row>
    <row r="56" spans="2:17" s="59" customFormat="1" ht="7.5" customHeight="1">
      <c r="B56" s="58"/>
      <c r="D56" s="89"/>
      <c r="E56" s="89"/>
      <c r="F56" s="58"/>
      <c r="G56" s="58"/>
      <c r="H56" s="58"/>
      <c r="I56" s="58"/>
      <c r="J56" s="58"/>
      <c r="K56" s="61"/>
      <c r="L56" s="58"/>
      <c r="M56" s="58"/>
      <c r="N56" s="58"/>
      <c r="O56" s="58"/>
      <c r="P56" s="63"/>
      <c r="Q56" s="63"/>
    </row>
    <row r="57" spans="1:17" s="59" customFormat="1" ht="13.5" customHeight="1">
      <c r="A57" s="103" t="s">
        <v>1007</v>
      </c>
      <c r="B57" s="104" t="s">
        <v>1008</v>
      </c>
      <c r="D57" s="89"/>
      <c r="E57" s="89"/>
      <c r="F57" s="58"/>
      <c r="G57" s="58"/>
      <c r="H57" s="58"/>
      <c r="I57" s="58"/>
      <c r="J57" s="58"/>
      <c r="K57" s="61"/>
      <c r="L57" s="58"/>
      <c r="M57" s="58"/>
      <c r="N57" s="58"/>
      <c r="O57" s="58"/>
      <c r="P57" s="63"/>
      <c r="Q57" s="63"/>
    </row>
    <row r="58" spans="2:17" s="59" customFormat="1" ht="6.75" customHeight="1">
      <c r="B58" s="58"/>
      <c r="D58" s="89"/>
      <c r="E58" s="89"/>
      <c r="F58" s="58"/>
      <c r="G58" s="58"/>
      <c r="H58" s="58"/>
      <c r="I58" s="58"/>
      <c r="J58" s="58"/>
      <c r="K58" s="61"/>
      <c r="L58" s="58"/>
      <c r="M58" s="58"/>
      <c r="N58" s="58"/>
      <c r="O58" s="58"/>
      <c r="P58" s="63"/>
      <c r="Q58" s="63"/>
    </row>
    <row r="59" spans="1:17" s="78" customFormat="1" ht="13.5" customHeight="1">
      <c r="A59" s="82" t="s">
        <v>906</v>
      </c>
      <c r="B59" s="83" t="s">
        <v>1009</v>
      </c>
      <c r="C59" s="84" t="s">
        <v>1010</v>
      </c>
      <c r="D59" s="85">
        <v>99548</v>
      </c>
      <c r="E59" s="85">
        <v>110148</v>
      </c>
      <c r="F59" s="83">
        <v>71638</v>
      </c>
      <c r="G59" s="83">
        <v>23596</v>
      </c>
      <c r="H59" s="83">
        <v>11483</v>
      </c>
      <c r="I59" s="83"/>
      <c r="J59" s="83"/>
      <c r="K59" s="86">
        <f aca="true" t="shared" si="6" ref="K59:K81">SUM(F59:J59)</f>
        <v>106717</v>
      </c>
      <c r="L59" s="83">
        <v>292</v>
      </c>
      <c r="M59" s="83"/>
      <c r="N59" s="83"/>
      <c r="O59" s="83"/>
      <c r="P59" s="87">
        <f aca="true" t="shared" si="7" ref="P59:P81">SUM(K59:O59)</f>
        <v>107009</v>
      </c>
      <c r="Q59" s="88">
        <v>107009</v>
      </c>
    </row>
    <row r="60" spans="1:17" s="78" customFormat="1" ht="13.5" customHeight="1">
      <c r="A60" s="82" t="s">
        <v>909</v>
      </c>
      <c r="B60" s="83" t="s">
        <v>1011</v>
      </c>
      <c r="C60" s="84" t="s">
        <v>1012</v>
      </c>
      <c r="D60" s="85">
        <v>290965</v>
      </c>
      <c r="E60" s="85">
        <v>323769</v>
      </c>
      <c r="F60" s="83">
        <v>189496</v>
      </c>
      <c r="G60" s="83">
        <v>62597</v>
      </c>
      <c r="H60" s="83">
        <v>65558</v>
      </c>
      <c r="I60" s="83"/>
      <c r="J60" s="83"/>
      <c r="K60" s="86">
        <f t="shared" si="6"/>
        <v>317651</v>
      </c>
      <c r="L60" s="83">
        <v>1128</v>
      </c>
      <c r="M60" s="83"/>
      <c r="N60" s="83"/>
      <c r="O60" s="83"/>
      <c r="P60" s="87">
        <f t="shared" si="7"/>
        <v>318779</v>
      </c>
      <c r="Q60" s="88">
        <v>318779</v>
      </c>
    </row>
    <row r="61" spans="1:17" s="78" customFormat="1" ht="13.5" customHeight="1">
      <c r="A61" s="82" t="s">
        <v>912</v>
      </c>
      <c r="B61" s="83" t="s">
        <v>1013</v>
      </c>
      <c r="C61" s="84" t="s">
        <v>1014</v>
      </c>
      <c r="D61" s="85">
        <v>219586</v>
      </c>
      <c r="E61" s="85">
        <v>248124</v>
      </c>
      <c r="F61" s="83">
        <v>143254</v>
      </c>
      <c r="G61" s="83">
        <v>47720</v>
      </c>
      <c r="H61" s="83">
        <v>49285</v>
      </c>
      <c r="I61" s="83"/>
      <c r="J61" s="83"/>
      <c r="K61" s="86">
        <f t="shared" si="6"/>
        <v>240259</v>
      </c>
      <c r="L61" s="83">
        <v>1947</v>
      </c>
      <c r="M61" s="83">
        <v>951</v>
      </c>
      <c r="N61" s="83"/>
      <c r="O61" s="83"/>
      <c r="P61" s="87">
        <f t="shared" si="7"/>
        <v>243157</v>
      </c>
      <c r="Q61" s="88">
        <v>243157</v>
      </c>
    </row>
    <row r="62" spans="1:17" s="78" customFormat="1" ht="13.5" customHeight="1">
      <c r="A62" s="82" t="s">
        <v>915</v>
      </c>
      <c r="B62" s="83" t="s">
        <v>1015</v>
      </c>
      <c r="C62" s="84" t="s">
        <v>1016</v>
      </c>
      <c r="D62" s="85">
        <v>258260</v>
      </c>
      <c r="E62" s="85">
        <v>279030</v>
      </c>
      <c r="F62" s="83">
        <v>160975</v>
      </c>
      <c r="G62" s="83">
        <v>53229</v>
      </c>
      <c r="H62" s="83">
        <v>60318</v>
      </c>
      <c r="I62" s="83">
        <v>245</v>
      </c>
      <c r="J62" s="83"/>
      <c r="K62" s="86">
        <f t="shared" si="6"/>
        <v>274767</v>
      </c>
      <c r="L62" s="83">
        <v>1727</v>
      </c>
      <c r="M62" s="83">
        <v>1125</v>
      </c>
      <c r="N62" s="83"/>
      <c r="O62" s="83"/>
      <c r="P62" s="87">
        <f t="shared" si="7"/>
        <v>277619</v>
      </c>
      <c r="Q62" s="88">
        <v>277619</v>
      </c>
    </row>
    <row r="63" spans="1:17" s="78" customFormat="1" ht="13.5" customHeight="1">
      <c r="A63" s="82" t="s">
        <v>918</v>
      </c>
      <c r="B63" s="83" t="s">
        <v>1017</v>
      </c>
      <c r="C63" s="84" t="s">
        <v>1018</v>
      </c>
      <c r="D63" s="85">
        <v>149477</v>
      </c>
      <c r="E63" s="85">
        <v>165406</v>
      </c>
      <c r="F63" s="83">
        <v>97539</v>
      </c>
      <c r="G63" s="83">
        <v>32408</v>
      </c>
      <c r="H63" s="83">
        <v>31340</v>
      </c>
      <c r="I63" s="83"/>
      <c r="J63" s="83"/>
      <c r="K63" s="86">
        <f t="shared" si="6"/>
        <v>161287</v>
      </c>
      <c r="L63" s="83">
        <v>1185</v>
      </c>
      <c r="M63" s="83">
        <v>2466</v>
      </c>
      <c r="N63" s="83"/>
      <c r="O63" s="83"/>
      <c r="P63" s="87">
        <f t="shared" si="7"/>
        <v>164938</v>
      </c>
      <c r="Q63" s="88">
        <v>164938</v>
      </c>
    </row>
    <row r="64" spans="1:17" s="78" customFormat="1" ht="13.5" customHeight="1">
      <c r="A64" s="82" t="s">
        <v>921</v>
      </c>
      <c r="B64" s="83" t="s">
        <v>1019</v>
      </c>
      <c r="C64" s="84" t="s">
        <v>1020</v>
      </c>
      <c r="D64" s="85">
        <v>150376</v>
      </c>
      <c r="E64" s="85">
        <v>170682</v>
      </c>
      <c r="F64" s="83">
        <v>92712</v>
      </c>
      <c r="G64" s="83">
        <v>31167</v>
      </c>
      <c r="H64" s="83">
        <v>43230</v>
      </c>
      <c r="I64" s="83"/>
      <c r="J64" s="83"/>
      <c r="K64" s="86">
        <f t="shared" si="6"/>
        <v>167109</v>
      </c>
      <c r="L64" s="83">
        <v>412</v>
      </c>
      <c r="M64" s="83"/>
      <c r="N64" s="83"/>
      <c r="O64" s="83"/>
      <c r="P64" s="87">
        <f t="shared" si="7"/>
        <v>167521</v>
      </c>
      <c r="Q64" s="88">
        <v>167521</v>
      </c>
    </row>
    <row r="65" spans="1:17" s="78" customFormat="1" ht="13.5" customHeight="1">
      <c r="A65" s="82" t="s">
        <v>924</v>
      </c>
      <c r="B65" s="83" t="s">
        <v>1021</v>
      </c>
      <c r="C65" s="84" t="s">
        <v>1022</v>
      </c>
      <c r="D65" s="85">
        <v>200760</v>
      </c>
      <c r="E65" s="85">
        <v>226723</v>
      </c>
      <c r="F65" s="83">
        <v>130047</v>
      </c>
      <c r="G65" s="83">
        <v>42972</v>
      </c>
      <c r="H65" s="83">
        <v>45454</v>
      </c>
      <c r="I65" s="83"/>
      <c r="J65" s="83"/>
      <c r="K65" s="86">
        <f t="shared" si="6"/>
        <v>218473</v>
      </c>
      <c r="L65" s="83">
        <v>720</v>
      </c>
      <c r="M65" s="83"/>
      <c r="N65" s="83"/>
      <c r="O65" s="83"/>
      <c r="P65" s="87">
        <f t="shared" si="7"/>
        <v>219193</v>
      </c>
      <c r="Q65" s="88">
        <v>219193</v>
      </c>
    </row>
    <row r="66" spans="1:17" s="78" customFormat="1" ht="13.5" customHeight="1">
      <c r="A66" s="82" t="s">
        <v>927</v>
      </c>
      <c r="B66" s="83" t="s">
        <v>1023</v>
      </c>
      <c r="C66" s="84" t="s">
        <v>1024</v>
      </c>
      <c r="D66" s="85">
        <v>100967</v>
      </c>
      <c r="E66" s="85">
        <v>110901</v>
      </c>
      <c r="F66" s="83">
        <v>75322</v>
      </c>
      <c r="G66" s="83">
        <v>24866</v>
      </c>
      <c r="H66" s="83">
        <v>5470</v>
      </c>
      <c r="I66" s="83"/>
      <c r="J66" s="83"/>
      <c r="K66" s="86">
        <f t="shared" si="6"/>
        <v>105658</v>
      </c>
      <c r="L66" s="83">
        <v>3235</v>
      </c>
      <c r="M66" s="83">
        <v>444</v>
      </c>
      <c r="N66" s="83"/>
      <c r="O66" s="83"/>
      <c r="P66" s="87">
        <f t="shared" si="7"/>
        <v>109337</v>
      </c>
      <c r="Q66" s="88">
        <v>109337</v>
      </c>
    </row>
    <row r="67" spans="1:17" s="78" customFormat="1" ht="13.5" customHeight="1">
      <c r="A67" s="82" t="s">
        <v>930</v>
      </c>
      <c r="B67" s="83" t="s">
        <v>1025</v>
      </c>
      <c r="C67" s="84" t="s">
        <v>1026</v>
      </c>
      <c r="D67" s="85">
        <v>783279</v>
      </c>
      <c r="E67" s="85">
        <v>849993</v>
      </c>
      <c r="F67" s="83">
        <v>496412</v>
      </c>
      <c r="G67" s="83">
        <v>168809</v>
      </c>
      <c r="H67" s="83">
        <v>164178</v>
      </c>
      <c r="I67" s="83"/>
      <c r="J67" s="83"/>
      <c r="K67" s="86">
        <f t="shared" si="6"/>
        <v>829399</v>
      </c>
      <c r="L67" s="83">
        <v>4685</v>
      </c>
      <c r="M67" s="83">
        <v>1002</v>
      </c>
      <c r="N67" s="83"/>
      <c r="O67" s="83"/>
      <c r="P67" s="87">
        <f t="shared" si="7"/>
        <v>835086</v>
      </c>
      <c r="Q67" s="88">
        <v>835086</v>
      </c>
    </row>
    <row r="68" spans="1:17" s="78" customFormat="1" ht="13.5" customHeight="1">
      <c r="A68" s="82" t="s">
        <v>933</v>
      </c>
      <c r="B68" s="83" t="s">
        <v>1027</v>
      </c>
      <c r="C68" s="84" t="s">
        <v>1028</v>
      </c>
      <c r="D68" s="85">
        <v>54456</v>
      </c>
      <c r="E68" s="85">
        <v>62973</v>
      </c>
      <c r="F68" s="83">
        <v>40792</v>
      </c>
      <c r="G68" s="83">
        <v>13754</v>
      </c>
      <c r="H68" s="83">
        <v>5478</v>
      </c>
      <c r="I68" s="83"/>
      <c r="J68" s="83"/>
      <c r="K68" s="86">
        <f t="shared" si="6"/>
        <v>60024</v>
      </c>
      <c r="L68" s="83">
        <v>1447</v>
      </c>
      <c r="M68" s="83"/>
      <c r="N68" s="83"/>
      <c r="O68" s="83"/>
      <c r="P68" s="87">
        <f t="shared" si="7"/>
        <v>61471</v>
      </c>
      <c r="Q68" s="88">
        <v>61471</v>
      </c>
    </row>
    <row r="69" spans="1:17" s="78" customFormat="1" ht="13.5" customHeight="1">
      <c r="A69" s="82" t="s">
        <v>936</v>
      </c>
      <c r="B69" s="83" t="s">
        <v>1029</v>
      </c>
      <c r="C69" s="84" t="s">
        <v>1030</v>
      </c>
      <c r="D69" s="85">
        <v>148215</v>
      </c>
      <c r="E69" s="85">
        <v>206242</v>
      </c>
      <c r="F69" s="83">
        <v>77353</v>
      </c>
      <c r="G69" s="83">
        <v>25199</v>
      </c>
      <c r="H69" s="83">
        <v>76663</v>
      </c>
      <c r="I69" s="83"/>
      <c r="J69" s="83"/>
      <c r="K69" s="86">
        <f t="shared" si="6"/>
        <v>179215</v>
      </c>
      <c r="L69" s="83">
        <v>22673</v>
      </c>
      <c r="M69" s="83">
        <v>2928</v>
      </c>
      <c r="N69" s="83"/>
      <c r="O69" s="83"/>
      <c r="P69" s="87">
        <f t="shared" si="7"/>
        <v>204816</v>
      </c>
      <c r="Q69" s="88">
        <v>204816</v>
      </c>
    </row>
    <row r="70" spans="1:17" s="78" customFormat="1" ht="13.5" customHeight="1">
      <c r="A70" s="82" t="s">
        <v>962</v>
      </c>
      <c r="B70" s="83" t="s">
        <v>1031</v>
      </c>
      <c r="C70" s="84" t="s">
        <v>1032</v>
      </c>
      <c r="D70" s="85">
        <v>70000</v>
      </c>
      <c r="E70" s="85">
        <v>100001</v>
      </c>
      <c r="F70" s="83"/>
      <c r="G70" s="83"/>
      <c r="H70" s="83"/>
      <c r="I70" s="83"/>
      <c r="J70" s="83"/>
      <c r="K70" s="86">
        <f t="shared" si="6"/>
        <v>0</v>
      </c>
      <c r="L70" s="83">
        <v>99981</v>
      </c>
      <c r="M70" s="83"/>
      <c r="N70" s="83"/>
      <c r="O70" s="83"/>
      <c r="P70" s="87">
        <f t="shared" si="7"/>
        <v>99981</v>
      </c>
      <c r="Q70" s="88">
        <v>99981</v>
      </c>
    </row>
    <row r="71" spans="1:17" s="78" customFormat="1" ht="13.5" customHeight="1">
      <c r="A71" s="82" t="s">
        <v>965</v>
      </c>
      <c r="B71" s="83" t="s">
        <v>1033</v>
      </c>
      <c r="C71" s="84" t="s">
        <v>1034</v>
      </c>
      <c r="D71" s="85">
        <v>2000</v>
      </c>
      <c r="E71" s="85">
        <v>3263</v>
      </c>
      <c r="F71" s="83"/>
      <c r="G71" s="83"/>
      <c r="H71" s="83"/>
      <c r="I71" s="83"/>
      <c r="J71" s="83"/>
      <c r="K71" s="86">
        <f t="shared" si="6"/>
        <v>0</v>
      </c>
      <c r="L71" s="83">
        <v>175</v>
      </c>
      <c r="M71" s="83"/>
      <c r="N71" s="83"/>
      <c r="O71" s="83"/>
      <c r="P71" s="87">
        <f t="shared" si="7"/>
        <v>175</v>
      </c>
      <c r="Q71" s="88">
        <v>175</v>
      </c>
    </row>
    <row r="72" spans="1:17" s="78" customFormat="1" ht="13.5" customHeight="1">
      <c r="A72" s="82" t="s">
        <v>968</v>
      </c>
      <c r="B72" s="83" t="s">
        <v>1035</v>
      </c>
      <c r="C72" s="84" t="s">
        <v>1036</v>
      </c>
      <c r="D72" s="85">
        <v>13600</v>
      </c>
      <c r="E72" s="85">
        <v>32053</v>
      </c>
      <c r="F72" s="83"/>
      <c r="G72" s="83"/>
      <c r="H72" s="83"/>
      <c r="I72" s="83"/>
      <c r="J72" s="83"/>
      <c r="K72" s="86">
        <f t="shared" si="6"/>
        <v>0</v>
      </c>
      <c r="L72" s="83">
        <v>4203</v>
      </c>
      <c r="M72" s="83"/>
      <c r="N72" s="83"/>
      <c r="O72" s="83"/>
      <c r="P72" s="87">
        <f t="shared" si="7"/>
        <v>4203</v>
      </c>
      <c r="Q72" s="88">
        <v>4203</v>
      </c>
    </row>
    <row r="73" spans="1:17" s="78" customFormat="1" ht="13.5" customHeight="1">
      <c r="A73" s="82" t="s">
        <v>971</v>
      </c>
      <c r="B73" s="83" t="s">
        <v>1037</v>
      </c>
      <c r="C73" s="82" t="s">
        <v>1038</v>
      </c>
      <c r="D73" s="85">
        <v>109</v>
      </c>
      <c r="E73" s="85">
        <v>109</v>
      </c>
      <c r="F73" s="83"/>
      <c r="G73" s="83"/>
      <c r="H73" s="83"/>
      <c r="I73" s="83"/>
      <c r="J73" s="83">
        <v>109</v>
      </c>
      <c r="K73" s="86">
        <f t="shared" si="6"/>
        <v>109</v>
      </c>
      <c r="L73" s="83"/>
      <c r="M73" s="83"/>
      <c r="N73" s="83"/>
      <c r="O73" s="83"/>
      <c r="P73" s="87">
        <f t="shared" si="7"/>
        <v>109</v>
      </c>
      <c r="Q73" s="88"/>
    </row>
    <row r="74" spans="1:17" s="78" customFormat="1" ht="17.25" customHeight="1">
      <c r="A74" s="82" t="s">
        <v>974</v>
      </c>
      <c r="B74" s="83" t="s">
        <v>1039</v>
      </c>
      <c r="C74" s="84" t="s">
        <v>1040</v>
      </c>
      <c r="D74" s="85">
        <v>7000</v>
      </c>
      <c r="E74" s="85">
        <v>147</v>
      </c>
      <c r="F74" s="83"/>
      <c r="G74" s="83"/>
      <c r="H74" s="83"/>
      <c r="I74" s="83"/>
      <c r="J74" s="83"/>
      <c r="K74" s="86">
        <f t="shared" si="6"/>
        <v>0</v>
      </c>
      <c r="L74" s="83"/>
      <c r="M74" s="83"/>
      <c r="N74" s="83"/>
      <c r="O74" s="83"/>
      <c r="P74" s="87">
        <f t="shared" si="7"/>
        <v>0</v>
      </c>
      <c r="Q74" s="88"/>
    </row>
    <row r="75" spans="1:17" s="78" customFormat="1" ht="17.25" customHeight="1">
      <c r="A75" s="82" t="s">
        <v>977</v>
      </c>
      <c r="B75" s="83" t="s">
        <v>1041</v>
      </c>
      <c r="C75" s="82" t="s">
        <v>1042</v>
      </c>
      <c r="D75" s="85"/>
      <c r="E75" s="85">
        <v>1204</v>
      </c>
      <c r="F75" s="83"/>
      <c r="G75" s="83"/>
      <c r="H75" s="83">
        <v>940</v>
      </c>
      <c r="I75" s="83"/>
      <c r="J75" s="83"/>
      <c r="K75" s="86">
        <f t="shared" si="6"/>
        <v>940</v>
      </c>
      <c r="L75" s="83"/>
      <c r="M75" s="83"/>
      <c r="N75" s="83"/>
      <c r="O75" s="83"/>
      <c r="P75" s="87">
        <f t="shared" si="7"/>
        <v>940</v>
      </c>
      <c r="Q75" s="88">
        <v>940</v>
      </c>
    </row>
    <row r="76" spans="1:17" s="78" customFormat="1" ht="17.25" customHeight="1">
      <c r="A76" s="82" t="s">
        <v>980</v>
      </c>
      <c r="B76" s="83" t="s">
        <v>1043</v>
      </c>
      <c r="C76" s="82" t="s">
        <v>1044</v>
      </c>
      <c r="D76" s="85"/>
      <c r="E76" s="85">
        <v>160</v>
      </c>
      <c r="F76" s="83"/>
      <c r="G76" s="83"/>
      <c r="H76" s="83">
        <v>160</v>
      </c>
      <c r="I76" s="83"/>
      <c r="J76" s="83"/>
      <c r="K76" s="86">
        <f t="shared" si="6"/>
        <v>160</v>
      </c>
      <c r="L76" s="83"/>
      <c r="M76" s="83"/>
      <c r="N76" s="83"/>
      <c r="O76" s="83"/>
      <c r="P76" s="87">
        <f t="shared" si="7"/>
        <v>160</v>
      </c>
      <c r="Q76" s="88"/>
    </row>
    <row r="77" spans="1:17" s="78" customFormat="1" ht="17.25" customHeight="1">
      <c r="A77" s="82" t="s">
        <v>982</v>
      </c>
      <c r="B77" s="83" t="s">
        <v>1045</v>
      </c>
      <c r="C77" s="82" t="s">
        <v>1046</v>
      </c>
      <c r="D77" s="85"/>
      <c r="E77" s="85">
        <v>3500</v>
      </c>
      <c r="F77" s="83"/>
      <c r="G77" s="83"/>
      <c r="H77" s="83">
        <v>3500</v>
      </c>
      <c r="I77" s="83"/>
      <c r="J77" s="83"/>
      <c r="K77" s="86">
        <f t="shared" si="6"/>
        <v>3500</v>
      </c>
      <c r="L77" s="83"/>
      <c r="M77" s="83"/>
      <c r="N77" s="83"/>
      <c r="O77" s="83"/>
      <c r="P77" s="87">
        <f t="shared" si="7"/>
        <v>3500</v>
      </c>
      <c r="Q77" s="88">
        <v>3500</v>
      </c>
    </row>
    <row r="78" spans="1:17" s="78" customFormat="1" ht="17.25" customHeight="1">
      <c r="A78" s="82" t="s">
        <v>985</v>
      </c>
      <c r="B78" s="83" t="s">
        <v>1047</v>
      </c>
      <c r="C78" s="82" t="s">
        <v>1048</v>
      </c>
      <c r="D78" s="85"/>
      <c r="E78" s="85">
        <v>7810</v>
      </c>
      <c r="F78" s="83">
        <v>40</v>
      </c>
      <c r="G78" s="83">
        <v>10</v>
      </c>
      <c r="H78" s="83">
        <v>4160</v>
      </c>
      <c r="I78" s="83"/>
      <c r="J78" s="83"/>
      <c r="K78" s="86">
        <f t="shared" si="6"/>
        <v>4210</v>
      </c>
      <c r="L78" s="83"/>
      <c r="M78" s="83"/>
      <c r="N78" s="83"/>
      <c r="O78" s="83"/>
      <c r="P78" s="87">
        <f t="shared" si="7"/>
        <v>4210</v>
      </c>
      <c r="Q78" s="88">
        <v>4210</v>
      </c>
    </row>
    <row r="79" spans="1:17" s="78" customFormat="1" ht="17.25" customHeight="1">
      <c r="A79" s="82" t="s">
        <v>988</v>
      </c>
      <c r="B79" s="83" t="s">
        <v>1049</v>
      </c>
      <c r="C79" s="82" t="s">
        <v>1050</v>
      </c>
      <c r="D79" s="85"/>
      <c r="E79" s="85">
        <v>2000</v>
      </c>
      <c r="F79" s="83"/>
      <c r="G79" s="83"/>
      <c r="H79" s="83">
        <v>1703</v>
      </c>
      <c r="I79" s="83"/>
      <c r="J79" s="83"/>
      <c r="K79" s="86">
        <f t="shared" si="6"/>
        <v>1703</v>
      </c>
      <c r="L79" s="83"/>
      <c r="M79" s="83"/>
      <c r="N79" s="83"/>
      <c r="O79" s="83"/>
      <c r="P79" s="87">
        <f t="shared" si="7"/>
        <v>1703</v>
      </c>
      <c r="Q79" s="88"/>
    </row>
    <row r="80" spans="1:17" s="78" customFormat="1" ht="17.25" customHeight="1">
      <c r="A80" s="82" t="s">
        <v>990</v>
      </c>
      <c r="B80" s="83" t="s">
        <v>1051</v>
      </c>
      <c r="C80" s="82" t="s">
        <v>1052</v>
      </c>
      <c r="D80" s="85"/>
      <c r="E80" s="85">
        <v>1948</v>
      </c>
      <c r="F80" s="83"/>
      <c r="G80" s="83"/>
      <c r="H80" s="83"/>
      <c r="I80" s="83"/>
      <c r="J80" s="83"/>
      <c r="K80" s="86">
        <f t="shared" si="6"/>
        <v>0</v>
      </c>
      <c r="L80" s="83"/>
      <c r="M80" s="83">
        <v>1948</v>
      </c>
      <c r="N80" s="83"/>
      <c r="O80" s="83"/>
      <c r="P80" s="87">
        <f t="shared" si="7"/>
        <v>1948</v>
      </c>
      <c r="Q80" s="88"/>
    </row>
    <row r="81" spans="1:17" s="78" customFormat="1" ht="17.25" customHeight="1">
      <c r="A81" s="82" t="s">
        <v>992</v>
      </c>
      <c r="B81" s="83" t="s">
        <v>1053</v>
      </c>
      <c r="C81" s="82" t="s">
        <v>1054</v>
      </c>
      <c r="D81" s="85"/>
      <c r="E81" s="85">
        <v>700</v>
      </c>
      <c r="F81" s="83"/>
      <c r="G81" s="83"/>
      <c r="H81" s="83"/>
      <c r="I81" s="83"/>
      <c r="J81" s="83"/>
      <c r="K81" s="86">
        <f t="shared" si="6"/>
        <v>0</v>
      </c>
      <c r="L81" s="83">
        <v>700</v>
      </c>
      <c r="M81" s="83"/>
      <c r="N81" s="83"/>
      <c r="O81" s="83"/>
      <c r="P81" s="87">
        <f t="shared" si="7"/>
        <v>700</v>
      </c>
      <c r="Q81" s="88">
        <v>700</v>
      </c>
    </row>
    <row r="82" spans="2:17" s="59" customFormat="1" ht="12" customHeight="1">
      <c r="B82" s="58"/>
      <c r="D82" s="89"/>
      <c r="E82" s="89"/>
      <c r="F82" s="58"/>
      <c r="G82" s="58"/>
      <c r="H82" s="58"/>
      <c r="I82" s="58"/>
      <c r="J82" s="58"/>
      <c r="K82" s="61"/>
      <c r="L82" s="58"/>
      <c r="M82" s="58"/>
      <c r="N82" s="58"/>
      <c r="O82" s="58"/>
      <c r="P82" s="63"/>
      <c r="Q82" s="63"/>
    </row>
    <row r="83" spans="2:17" s="91" customFormat="1" ht="14.25" customHeight="1">
      <c r="B83" s="105" t="s">
        <v>1055</v>
      </c>
      <c r="C83" s="106"/>
      <c r="D83" s="107">
        <f aca="true" t="shared" si="8" ref="D83:Q83">SUM(D59:D81)</f>
        <v>2548598</v>
      </c>
      <c r="E83" s="107">
        <f t="shared" si="8"/>
        <v>2906886</v>
      </c>
      <c r="F83" s="107">
        <f t="shared" si="8"/>
        <v>1575580</v>
      </c>
      <c r="G83" s="107">
        <f t="shared" si="8"/>
        <v>526327</v>
      </c>
      <c r="H83" s="107">
        <f t="shared" si="8"/>
        <v>568920</v>
      </c>
      <c r="I83" s="107">
        <f t="shared" si="8"/>
        <v>245</v>
      </c>
      <c r="J83" s="107">
        <f t="shared" si="8"/>
        <v>109</v>
      </c>
      <c r="K83" s="107">
        <f t="shared" si="8"/>
        <v>2671181</v>
      </c>
      <c r="L83" s="107">
        <f t="shared" si="8"/>
        <v>144510</v>
      </c>
      <c r="M83" s="107">
        <f t="shared" si="8"/>
        <v>10864</v>
      </c>
      <c r="N83" s="107">
        <f t="shared" si="8"/>
        <v>0</v>
      </c>
      <c r="O83" s="107">
        <f t="shared" si="8"/>
        <v>0</v>
      </c>
      <c r="P83" s="108">
        <f t="shared" si="8"/>
        <v>2826555</v>
      </c>
      <c r="Q83" s="108">
        <f t="shared" si="8"/>
        <v>2822635</v>
      </c>
    </row>
    <row r="84" spans="2:17" s="59" customFormat="1" ht="12" customHeight="1">
      <c r="B84" s="58"/>
      <c r="D84" s="89"/>
      <c r="E84" s="89"/>
      <c r="F84" s="58"/>
      <c r="G84" s="58"/>
      <c r="H84" s="58"/>
      <c r="I84" s="58"/>
      <c r="J84" s="58"/>
      <c r="K84" s="61"/>
      <c r="L84" s="58"/>
      <c r="M84" s="58"/>
      <c r="N84" s="58"/>
      <c r="O84" s="58"/>
      <c r="P84" s="63"/>
      <c r="Q84" s="63"/>
    </row>
    <row r="85" spans="1:17" s="59" customFormat="1" ht="12" customHeight="1">
      <c r="A85" s="103" t="s">
        <v>1056</v>
      </c>
      <c r="B85" s="104" t="s">
        <v>1057</v>
      </c>
      <c r="D85" s="89"/>
      <c r="E85" s="89"/>
      <c r="F85" s="58"/>
      <c r="G85" s="58"/>
      <c r="H85" s="58"/>
      <c r="I85" s="58"/>
      <c r="J85" s="58"/>
      <c r="K85" s="61"/>
      <c r="L85" s="58"/>
      <c r="M85" s="58"/>
      <c r="N85" s="58"/>
      <c r="O85" s="58"/>
      <c r="P85" s="63"/>
      <c r="Q85" s="63"/>
    </row>
    <row r="86" spans="2:17" s="59" customFormat="1" ht="12" customHeight="1">
      <c r="B86" s="58"/>
      <c r="D86" s="89"/>
      <c r="E86" s="89"/>
      <c r="F86" s="58"/>
      <c r="G86" s="58"/>
      <c r="H86" s="58"/>
      <c r="I86" s="58"/>
      <c r="J86" s="58"/>
      <c r="K86" s="61"/>
      <c r="L86" s="58"/>
      <c r="M86" s="58"/>
      <c r="N86" s="58"/>
      <c r="O86" s="58"/>
      <c r="P86" s="63"/>
      <c r="Q86" s="63"/>
    </row>
    <row r="87" spans="1:17" s="78" customFormat="1" ht="13.5" customHeight="1">
      <c r="A87" s="82" t="s">
        <v>906</v>
      </c>
      <c r="B87" s="83" t="s">
        <v>1058</v>
      </c>
      <c r="C87" s="84" t="s">
        <v>1059</v>
      </c>
      <c r="D87" s="85">
        <v>515563</v>
      </c>
      <c r="E87" s="85">
        <v>595264</v>
      </c>
      <c r="F87" s="83">
        <v>328817</v>
      </c>
      <c r="G87" s="83">
        <v>107319</v>
      </c>
      <c r="H87" s="83">
        <v>112623</v>
      </c>
      <c r="I87" s="83">
        <v>1178</v>
      </c>
      <c r="J87" s="83"/>
      <c r="K87" s="86">
        <f aca="true" t="shared" si="9" ref="K87:K109">SUM(F87:J87)</f>
        <v>549937</v>
      </c>
      <c r="L87" s="83">
        <v>20179</v>
      </c>
      <c r="M87" s="83">
        <v>9922</v>
      </c>
      <c r="N87" s="83"/>
      <c r="O87" s="83"/>
      <c r="P87" s="87">
        <f aca="true" t="shared" si="10" ref="P87:P109">SUM(K87:O87)</f>
        <v>580038</v>
      </c>
      <c r="Q87" s="88">
        <v>580038</v>
      </c>
    </row>
    <row r="88" spans="1:17" s="78" customFormat="1" ht="13.5" customHeight="1">
      <c r="A88" s="82" t="s">
        <v>909</v>
      </c>
      <c r="B88" s="83" t="s">
        <v>1060</v>
      </c>
      <c r="C88" s="84" t="s">
        <v>1061</v>
      </c>
      <c r="D88" s="85">
        <v>208232</v>
      </c>
      <c r="E88" s="85">
        <v>241017</v>
      </c>
      <c r="F88" s="83">
        <v>143627</v>
      </c>
      <c r="G88" s="83">
        <v>47277</v>
      </c>
      <c r="H88" s="83">
        <v>43447</v>
      </c>
      <c r="I88" s="83">
        <v>350</v>
      </c>
      <c r="J88" s="83"/>
      <c r="K88" s="86">
        <f t="shared" si="9"/>
        <v>234701</v>
      </c>
      <c r="L88" s="83">
        <v>1977</v>
      </c>
      <c r="M88" s="83"/>
      <c r="N88" s="83"/>
      <c r="O88" s="83"/>
      <c r="P88" s="87">
        <f t="shared" si="10"/>
        <v>236678</v>
      </c>
      <c r="Q88" s="88">
        <v>236678</v>
      </c>
    </row>
    <row r="89" spans="1:17" s="78" customFormat="1" ht="13.5" customHeight="1">
      <c r="A89" s="82" t="s">
        <v>912</v>
      </c>
      <c r="B89" s="83" t="s">
        <v>1062</v>
      </c>
      <c r="C89" s="84" t="s">
        <v>1063</v>
      </c>
      <c r="D89" s="85">
        <v>244255</v>
      </c>
      <c r="E89" s="85">
        <v>283347</v>
      </c>
      <c r="F89" s="83">
        <v>148548</v>
      </c>
      <c r="G89" s="83">
        <v>48215</v>
      </c>
      <c r="H89" s="83">
        <v>75201</v>
      </c>
      <c r="I89" s="83">
        <v>21</v>
      </c>
      <c r="J89" s="83"/>
      <c r="K89" s="86">
        <f t="shared" si="9"/>
        <v>271985</v>
      </c>
      <c r="L89" s="83">
        <v>3303</v>
      </c>
      <c r="M89" s="83">
        <v>685</v>
      </c>
      <c r="N89" s="83"/>
      <c r="O89" s="83"/>
      <c r="P89" s="87">
        <f t="shared" si="10"/>
        <v>275973</v>
      </c>
      <c r="Q89" s="88">
        <v>275973</v>
      </c>
    </row>
    <row r="90" spans="1:17" s="78" customFormat="1" ht="13.5" customHeight="1">
      <c r="A90" s="82" t="s">
        <v>915</v>
      </c>
      <c r="B90" s="83" t="s">
        <v>1064</v>
      </c>
      <c r="C90" s="84" t="s">
        <v>1065</v>
      </c>
      <c r="D90" s="85">
        <v>758405</v>
      </c>
      <c r="E90" s="85">
        <v>868173</v>
      </c>
      <c r="F90" s="83">
        <v>478763</v>
      </c>
      <c r="G90" s="83">
        <v>156249</v>
      </c>
      <c r="H90" s="83">
        <v>198488</v>
      </c>
      <c r="I90" s="83">
        <v>588</v>
      </c>
      <c r="J90" s="83">
        <v>855</v>
      </c>
      <c r="K90" s="86">
        <f t="shared" si="9"/>
        <v>834943</v>
      </c>
      <c r="L90" s="83">
        <v>17651</v>
      </c>
      <c r="M90" s="83">
        <v>3864</v>
      </c>
      <c r="N90" s="83"/>
      <c r="O90" s="83"/>
      <c r="P90" s="87">
        <f t="shared" si="10"/>
        <v>856458</v>
      </c>
      <c r="Q90" s="88">
        <v>856458</v>
      </c>
    </row>
    <row r="91" spans="1:17" s="78" customFormat="1" ht="13.5" customHeight="1">
      <c r="A91" s="82" t="s">
        <v>918</v>
      </c>
      <c r="B91" s="83" t="s">
        <v>1066</v>
      </c>
      <c r="C91" s="84" t="s">
        <v>1067</v>
      </c>
      <c r="D91" s="85">
        <v>389925</v>
      </c>
      <c r="E91" s="85">
        <v>436716</v>
      </c>
      <c r="F91" s="83">
        <v>230961</v>
      </c>
      <c r="G91" s="83">
        <v>74921</v>
      </c>
      <c r="H91" s="83">
        <v>113779</v>
      </c>
      <c r="I91" s="83">
        <v>694</v>
      </c>
      <c r="J91" s="83"/>
      <c r="K91" s="86">
        <f t="shared" si="9"/>
        <v>420355</v>
      </c>
      <c r="L91" s="83">
        <v>5916</v>
      </c>
      <c r="M91" s="83">
        <v>4000</v>
      </c>
      <c r="N91" s="83"/>
      <c r="O91" s="83"/>
      <c r="P91" s="87">
        <f t="shared" si="10"/>
        <v>430271</v>
      </c>
      <c r="Q91" s="88">
        <v>430271</v>
      </c>
    </row>
    <row r="92" spans="1:17" s="78" customFormat="1" ht="13.5" customHeight="1">
      <c r="A92" s="82" t="s">
        <v>921</v>
      </c>
      <c r="B92" s="83" t="s">
        <v>1068</v>
      </c>
      <c r="C92" s="84" t="s">
        <v>1069</v>
      </c>
      <c r="D92" s="85">
        <v>258143</v>
      </c>
      <c r="E92" s="85">
        <v>287953</v>
      </c>
      <c r="F92" s="83">
        <v>171470</v>
      </c>
      <c r="G92" s="83">
        <v>55625</v>
      </c>
      <c r="H92" s="83">
        <v>54208</v>
      </c>
      <c r="I92" s="83">
        <v>19</v>
      </c>
      <c r="J92" s="83"/>
      <c r="K92" s="86">
        <f t="shared" si="9"/>
        <v>281322</v>
      </c>
      <c r="L92" s="83">
        <v>1956</v>
      </c>
      <c r="M92" s="83"/>
      <c r="N92" s="83"/>
      <c r="O92" s="83"/>
      <c r="P92" s="87">
        <f t="shared" si="10"/>
        <v>283278</v>
      </c>
      <c r="Q92" s="88">
        <v>283278</v>
      </c>
    </row>
    <row r="93" spans="1:17" s="78" customFormat="1" ht="13.5" customHeight="1">
      <c r="A93" s="82" t="s">
        <v>924</v>
      </c>
      <c r="B93" s="83" t="s">
        <v>1070</v>
      </c>
      <c r="C93" s="84" t="s">
        <v>1071</v>
      </c>
      <c r="D93" s="85">
        <v>260821</v>
      </c>
      <c r="E93" s="85">
        <v>360909</v>
      </c>
      <c r="F93" s="83">
        <v>181925</v>
      </c>
      <c r="G93" s="83">
        <v>59702</v>
      </c>
      <c r="H93" s="83">
        <v>71430</v>
      </c>
      <c r="I93" s="83">
        <v>447</v>
      </c>
      <c r="J93" s="83"/>
      <c r="K93" s="86">
        <f t="shared" si="9"/>
        <v>313504</v>
      </c>
      <c r="L93" s="83">
        <v>21965</v>
      </c>
      <c r="M93" s="83">
        <v>6460</v>
      </c>
      <c r="N93" s="83"/>
      <c r="O93" s="83"/>
      <c r="P93" s="87">
        <f t="shared" si="10"/>
        <v>341929</v>
      </c>
      <c r="Q93" s="88">
        <v>341929</v>
      </c>
    </row>
    <row r="94" spans="1:17" s="78" customFormat="1" ht="13.5" customHeight="1">
      <c r="A94" s="82" t="s">
        <v>927</v>
      </c>
      <c r="B94" s="83" t="s">
        <v>1072</v>
      </c>
      <c r="C94" s="84" t="s">
        <v>1073</v>
      </c>
      <c r="D94" s="85">
        <v>4000</v>
      </c>
      <c r="E94" s="85"/>
      <c r="F94" s="83"/>
      <c r="G94" s="83"/>
      <c r="H94" s="83"/>
      <c r="I94" s="83"/>
      <c r="J94" s="83"/>
      <c r="K94" s="86">
        <f t="shared" si="9"/>
        <v>0</v>
      </c>
      <c r="L94" s="83"/>
      <c r="M94" s="83"/>
      <c r="N94" s="83"/>
      <c r="O94" s="83"/>
      <c r="P94" s="87">
        <f t="shared" si="10"/>
        <v>0</v>
      </c>
      <c r="Q94" s="88"/>
    </row>
    <row r="95" spans="1:17" s="78" customFormat="1" ht="13.5" customHeight="1">
      <c r="A95" s="82" t="s">
        <v>930</v>
      </c>
      <c r="B95" s="83" t="s">
        <v>1074</v>
      </c>
      <c r="C95" s="84" t="s">
        <v>1075</v>
      </c>
      <c r="D95" s="85">
        <v>30000</v>
      </c>
      <c r="E95" s="85">
        <v>17771</v>
      </c>
      <c r="F95" s="83"/>
      <c r="G95" s="83"/>
      <c r="H95" s="83"/>
      <c r="I95" s="83"/>
      <c r="J95" s="83"/>
      <c r="K95" s="86">
        <f t="shared" si="9"/>
        <v>0</v>
      </c>
      <c r="L95" s="83"/>
      <c r="M95" s="83"/>
      <c r="N95" s="83">
        <v>17771</v>
      </c>
      <c r="O95" s="83"/>
      <c r="P95" s="87">
        <f t="shared" si="10"/>
        <v>17771</v>
      </c>
      <c r="Q95" s="88">
        <v>17771</v>
      </c>
    </row>
    <row r="96" spans="1:17" s="78" customFormat="1" ht="13.5" customHeight="1">
      <c r="A96" s="82" t="s">
        <v>933</v>
      </c>
      <c r="B96" s="83" t="s">
        <v>1076</v>
      </c>
      <c r="C96" s="84" t="s">
        <v>1077</v>
      </c>
      <c r="D96" s="85">
        <v>5000</v>
      </c>
      <c r="E96" s="85">
        <v>5000</v>
      </c>
      <c r="F96" s="83"/>
      <c r="G96" s="83"/>
      <c r="H96" s="83"/>
      <c r="I96" s="83"/>
      <c r="J96" s="83"/>
      <c r="K96" s="86">
        <f t="shared" si="9"/>
        <v>0</v>
      </c>
      <c r="L96" s="83"/>
      <c r="M96" s="83"/>
      <c r="N96" s="83">
        <v>5000</v>
      </c>
      <c r="O96" s="83"/>
      <c r="P96" s="87">
        <f t="shared" si="10"/>
        <v>5000</v>
      </c>
      <c r="Q96" s="88">
        <v>5000</v>
      </c>
    </row>
    <row r="97" spans="1:17" s="78" customFormat="1" ht="13.5" customHeight="1">
      <c r="A97" s="82" t="s">
        <v>936</v>
      </c>
      <c r="B97" s="83" t="s">
        <v>1078</v>
      </c>
      <c r="C97" s="84" t="s">
        <v>1079</v>
      </c>
      <c r="D97" s="85">
        <v>4350</v>
      </c>
      <c r="E97" s="85"/>
      <c r="F97" s="83"/>
      <c r="G97" s="83"/>
      <c r="H97" s="83"/>
      <c r="I97" s="83"/>
      <c r="J97" s="83"/>
      <c r="K97" s="86">
        <f t="shared" si="9"/>
        <v>0</v>
      </c>
      <c r="L97" s="83"/>
      <c r="M97" s="83"/>
      <c r="N97" s="83"/>
      <c r="O97" s="83"/>
      <c r="P97" s="87">
        <f t="shared" si="10"/>
        <v>0</v>
      </c>
      <c r="Q97" s="88"/>
    </row>
    <row r="98" spans="1:17" s="78" customFormat="1" ht="13.5" customHeight="1">
      <c r="A98" s="82" t="s">
        <v>962</v>
      </c>
      <c r="B98" s="83" t="s">
        <v>1080</v>
      </c>
      <c r="C98" s="84" t="s">
        <v>1081</v>
      </c>
      <c r="D98" s="85">
        <v>20100</v>
      </c>
      <c r="E98" s="85">
        <v>3344</v>
      </c>
      <c r="F98" s="83"/>
      <c r="G98" s="83"/>
      <c r="H98" s="83"/>
      <c r="I98" s="83"/>
      <c r="J98" s="83"/>
      <c r="K98" s="86">
        <f t="shared" si="9"/>
        <v>0</v>
      </c>
      <c r="L98" s="83"/>
      <c r="M98" s="83"/>
      <c r="N98" s="83"/>
      <c r="O98" s="83"/>
      <c r="P98" s="87">
        <f t="shared" si="10"/>
        <v>0</v>
      </c>
      <c r="Q98" s="88"/>
    </row>
    <row r="99" spans="1:17" s="78" customFormat="1" ht="13.5" customHeight="1">
      <c r="A99" s="82" t="s">
        <v>965</v>
      </c>
      <c r="B99" s="83" t="s">
        <v>1082</v>
      </c>
      <c r="C99" s="82" t="s">
        <v>1083</v>
      </c>
      <c r="D99" s="85"/>
      <c r="E99" s="85">
        <v>200</v>
      </c>
      <c r="F99" s="83"/>
      <c r="G99" s="83"/>
      <c r="H99" s="83"/>
      <c r="I99" s="83"/>
      <c r="J99" s="83"/>
      <c r="K99" s="86">
        <f t="shared" si="9"/>
        <v>0</v>
      </c>
      <c r="L99" s="83"/>
      <c r="M99" s="83"/>
      <c r="N99" s="83"/>
      <c r="O99" s="83"/>
      <c r="P99" s="87">
        <f t="shared" si="10"/>
        <v>0</v>
      </c>
      <c r="Q99" s="88"/>
    </row>
    <row r="100" spans="1:17" s="78" customFormat="1" ht="13.5" customHeight="1">
      <c r="A100" s="82" t="s">
        <v>968</v>
      </c>
      <c r="B100" s="83" t="s">
        <v>1084</v>
      </c>
      <c r="C100" s="82" t="s">
        <v>1085</v>
      </c>
      <c r="D100" s="85"/>
      <c r="E100" s="85">
        <v>2000</v>
      </c>
      <c r="F100" s="83"/>
      <c r="G100" s="83"/>
      <c r="H100" s="83">
        <v>1990</v>
      </c>
      <c r="I100" s="83"/>
      <c r="J100" s="83"/>
      <c r="K100" s="86">
        <f t="shared" si="9"/>
        <v>1990</v>
      </c>
      <c r="L100" s="83"/>
      <c r="M100" s="83"/>
      <c r="N100" s="83"/>
      <c r="O100" s="83"/>
      <c r="P100" s="87">
        <f t="shared" si="10"/>
        <v>1990</v>
      </c>
      <c r="Q100" s="88">
        <v>1990</v>
      </c>
    </row>
    <row r="101" spans="1:17" s="78" customFormat="1" ht="13.5" customHeight="1">
      <c r="A101" s="82" t="s">
        <v>971</v>
      </c>
      <c r="B101" s="83" t="s">
        <v>1086</v>
      </c>
      <c r="C101" s="82" t="s">
        <v>1087</v>
      </c>
      <c r="D101" s="85"/>
      <c r="E101" s="85">
        <v>13852</v>
      </c>
      <c r="F101" s="83"/>
      <c r="G101" s="83"/>
      <c r="H101" s="83"/>
      <c r="I101" s="83"/>
      <c r="J101" s="83"/>
      <c r="K101" s="86">
        <f t="shared" si="9"/>
        <v>0</v>
      </c>
      <c r="L101" s="83"/>
      <c r="M101" s="83">
        <v>13771</v>
      </c>
      <c r="N101" s="83"/>
      <c r="O101" s="83"/>
      <c r="P101" s="87">
        <f t="shared" si="10"/>
        <v>13771</v>
      </c>
      <c r="Q101" s="88">
        <v>13771</v>
      </c>
    </row>
    <row r="102" spans="1:17" s="78" customFormat="1" ht="13.5" customHeight="1">
      <c r="A102" s="82" t="s">
        <v>974</v>
      </c>
      <c r="B102" s="83" t="s">
        <v>1088</v>
      </c>
      <c r="C102" s="82" t="s">
        <v>1089</v>
      </c>
      <c r="D102" s="85"/>
      <c r="E102" s="85">
        <v>9000</v>
      </c>
      <c r="F102" s="83"/>
      <c r="G102" s="83"/>
      <c r="H102" s="83"/>
      <c r="I102" s="83"/>
      <c r="J102" s="83"/>
      <c r="K102" s="86">
        <f t="shared" si="9"/>
        <v>0</v>
      </c>
      <c r="L102" s="83"/>
      <c r="M102" s="83">
        <v>8997</v>
      </c>
      <c r="N102" s="83"/>
      <c r="O102" s="83"/>
      <c r="P102" s="87">
        <f t="shared" si="10"/>
        <v>8997</v>
      </c>
      <c r="Q102" s="88">
        <v>8997</v>
      </c>
    </row>
    <row r="103" spans="1:17" s="78" customFormat="1" ht="13.5" customHeight="1">
      <c r="A103" s="82" t="s">
        <v>977</v>
      </c>
      <c r="B103" s="83" t="s">
        <v>1051</v>
      </c>
      <c r="C103" s="82" t="s">
        <v>1052</v>
      </c>
      <c r="D103" s="85"/>
      <c r="E103" s="85">
        <v>4052</v>
      </c>
      <c r="F103" s="83"/>
      <c r="G103" s="83"/>
      <c r="H103" s="83"/>
      <c r="I103" s="83"/>
      <c r="J103" s="83"/>
      <c r="K103" s="86">
        <f t="shared" si="9"/>
        <v>0</v>
      </c>
      <c r="L103" s="83"/>
      <c r="M103" s="83">
        <v>4052</v>
      </c>
      <c r="N103" s="83"/>
      <c r="O103" s="83"/>
      <c r="P103" s="87">
        <f t="shared" si="10"/>
        <v>4052</v>
      </c>
      <c r="Q103" s="88">
        <v>4052</v>
      </c>
    </row>
    <row r="104" spans="1:17" s="78" customFormat="1" ht="13.5" customHeight="1">
      <c r="A104" s="82" t="s">
        <v>980</v>
      </c>
      <c r="B104" s="83" t="s">
        <v>1090</v>
      </c>
      <c r="C104" s="82" t="s">
        <v>1091</v>
      </c>
      <c r="D104" s="85"/>
      <c r="E104" s="85">
        <v>20749</v>
      </c>
      <c r="F104" s="83"/>
      <c r="G104" s="83"/>
      <c r="H104" s="83"/>
      <c r="I104" s="83"/>
      <c r="J104" s="83"/>
      <c r="K104" s="86">
        <f t="shared" si="9"/>
        <v>0</v>
      </c>
      <c r="L104" s="83"/>
      <c r="M104" s="83">
        <v>20749</v>
      </c>
      <c r="N104" s="83"/>
      <c r="O104" s="83"/>
      <c r="P104" s="87">
        <f t="shared" si="10"/>
        <v>20749</v>
      </c>
      <c r="Q104" s="88">
        <v>20749</v>
      </c>
    </row>
    <row r="105" spans="1:17" s="78" customFormat="1" ht="13.5" customHeight="1">
      <c r="A105" s="82" t="s">
        <v>982</v>
      </c>
      <c r="B105" s="83" t="s">
        <v>1072</v>
      </c>
      <c r="C105" s="82" t="s">
        <v>1092</v>
      </c>
      <c r="D105" s="85"/>
      <c r="E105" s="85">
        <v>7727</v>
      </c>
      <c r="F105" s="83"/>
      <c r="G105" s="83"/>
      <c r="H105" s="83"/>
      <c r="I105" s="83"/>
      <c r="J105" s="83"/>
      <c r="K105" s="86">
        <f t="shared" si="9"/>
        <v>0</v>
      </c>
      <c r="L105" s="83">
        <v>7721</v>
      </c>
      <c r="M105" s="83"/>
      <c r="N105" s="83"/>
      <c r="O105" s="83"/>
      <c r="P105" s="87">
        <f t="shared" si="10"/>
        <v>7721</v>
      </c>
      <c r="Q105" s="88">
        <v>7721</v>
      </c>
    </row>
    <row r="106" spans="1:17" s="78" customFormat="1" ht="13.5" customHeight="1">
      <c r="A106" s="82" t="s">
        <v>985</v>
      </c>
      <c r="B106" s="83" t="s">
        <v>1093</v>
      </c>
      <c r="C106" s="82" t="s">
        <v>1094</v>
      </c>
      <c r="D106" s="85"/>
      <c r="E106" s="85">
        <v>18930</v>
      </c>
      <c r="F106" s="83"/>
      <c r="G106" s="83"/>
      <c r="H106" s="83"/>
      <c r="I106" s="83"/>
      <c r="J106" s="83"/>
      <c r="K106" s="86">
        <f t="shared" si="9"/>
        <v>0</v>
      </c>
      <c r="L106" s="83">
        <v>18930</v>
      </c>
      <c r="M106" s="83"/>
      <c r="N106" s="83"/>
      <c r="O106" s="83"/>
      <c r="P106" s="87">
        <f t="shared" si="10"/>
        <v>18930</v>
      </c>
      <c r="Q106" s="88">
        <v>18930</v>
      </c>
    </row>
    <row r="107" spans="1:17" s="78" customFormat="1" ht="13.5" customHeight="1">
      <c r="A107" s="82" t="s">
        <v>988</v>
      </c>
      <c r="B107" s="83" t="s">
        <v>1095</v>
      </c>
      <c r="C107" s="82" t="s">
        <v>1096</v>
      </c>
      <c r="D107" s="85"/>
      <c r="E107" s="85">
        <v>12000</v>
      </c>
      <c r="F107" s="83"/>
      <c r="G107" s="83"/>
      <c r="H107" s="83"/>
      <c r="I107" s="83"/>
      <c r="J107" s="83"/>
      <c r="K107" s="86">
        <f t="shared" si="9"/>
        <v>0</v>
      </c>
      <c r="L107" s="83">
        <v>2814</v>
      </c>
      <c r="M107" s="83"/>
      <c r="N107" s="83"/>
      <c r="O107" s="83"/>
      <c r="P107" s="87">
        <f t="shared" si="10"/>
        <v>2814</v>
      </c>
      <c r="Q107" s="88">
        <v>2814</v>
      </c>
    </row>
    <row r="108" spans="1:17" s="78" customFormat="1" ht="13.5" customHeight="1">
      <c r="A108" s="82" t="s">
        <v>990</v>
      </c>
      <c r="B108" s="83" t="s">
        <v>1097</v>
      </c>
      <c r="C108" s="82" t="s">
        <v>1098</v>
      </c>
      <c r="D108" s="85"/>
      <c r="E108" s="85">
        <v>9900</v>
      </c>
      <c r="F108" s="83"/>
      <c r="G108" s="83"/>
      <c r="H108" s="83"/>
      <c r="I108" s="83"/>
      <c r="J108" s="83"/>
      <c r="K108" s="86">
        <f t="shared" si="9"/>
        <v>0</v>
      </c>
      <c r="L108" s="83"/>
      <c r="M108" s="83"/>
      <c r="N108" s="83"/>
      <c r="O108" s="83"/>
      <c r="P108" s="87">
        <f t="shared" si="10"/>
        <v>0</v>
      </c>
      <c r="Q108" s="88"/>
    </row>
    <row r="109" spans="1:17" s="78" customFormat="1" ht="13.5" customHeight="1">
      <c r="A109" s="82" t="s">
        <v>992</v>
      </c>
      <c r="B109" s="83" t="s">
        <v>1099</v>
      </c>
      <c r="C109" s="82" t="s">
        <v>1100</v>
      </c>
      <c r="D109" s="85"/>
      <c r="E109" s="85">
        <v>21229</v>
      </c>
      <c r="F109" s="83"/>
      <c r="G109" s="83"/>
      <c r="H109" s="83"/>
      <c r="I109" s="83"/>
      <c r="J109" s="83"/>
      <c r="K109" s="86">
        <f t="shared" si="9"/>
        <v>0</v>
      </c>
      <c r="L109" s="83">
        <v>21229</v>
      </c>
      <c r="M109" s="83"/>
      <c r="N109" s="83"/>
      <c r="O109" s="83"/>
      <c r="P109" s="87">
        <f t="shared" si="10"/>
        <v>21229</v>
      </c>
      <c r="Q109" s="88">
        <v>21229</v>
      </c>
    </row>
    <row r="110" spans="2:17" s="59" customFormat="1" ht="7.5" customHeight="1">
      <c r="B110" s="58"/>
      <c r="D110" s="89"/>
      <c r="E110" s="89"/>
      <c r="F110" s="58"/>
      <c r="G110" s="58"/>
      <c r="H110" s="58"/>
      <c r="I110" s="58"/>
      <c r="J110" s="58"/>
      <c r="K110" s="109"/>
      <c r="L110" s="58"/>
      <c r="M110" s="58"/>
      <c r="N110" s="58"/>
      <c r="O110" s="58"/>
      <c r="P110" s="63"/>
      <c r="Q110" s="63"/>
    </row>
    <row r="111" spans="2:17" s="91" customFormat="1" ht="19.5" customHeight="1">
      <c r="B111" s="105" t="s">
        <v>1101</v>
      </c>
      <c r="C111" s="106"/>
      <c r="D111" s="107">
        <f aca="true" t="shared" si="11" ref="D111:Q111">SUM(D87:D109)</f>
        <v>2698794</v>
      </c>
      <c r="E111" s="107">
        <f t="shared" si="11"/>
        <v>3219133</v>
      </c>
      <c r="F111" s="107">
        <f t="shared" si="11"/>
        <v>1684111</v>
      </c>
      <c r="G111" s="107">
        <f t="shared" si="11"/>
        <v>549308</v>
      </c>
      <c r="H111" s="107">
        <f t="shared" si="11"/>
        <v>671166</v>
      </c>
      <c r="I111" s="107">
        <f t="shared" si="11"/>
        <v>3297</v>
      </c>
      <c r="J111" s="107">
        <f t="shared" si="11"/>
        <v>855</v>
      </c>
      <c r="K111" s="107">
        <f t="shared" si="11"/>
        <v>2908737</v>
      </c>
      <c r="L111" s="107">
        <f t="shared" si="11"/>
        <v>123641</v>
      </c>
      <c r="M111" s="107">
        <f t="shared" si="11"/>
        <v>72500</v>
      </c>
      <c r="N111" s="107">
        <f t="shared" si="11"/>
        <v>22771</v>
      </c>
      <c r="O111" s="107">
        <f t="shared" si="11"/>
        <v>0</v>
      </c>
      <c r="P111" s="107">
        <f t="shared" si="11"/>
        <v>3127649</v>
      </c>
      <c r="Q111" s="107">
        <f t="shared" si="11"/>
        <v>3127649</v>
      </c>
    </row>
    <row r="112" spans="2:17" s="59" customFormat="1" ht="21" customHeight="1">
      <c r="B112" s="110"/>
      <c r="C112" s="78"/>
      <c r="D112" s="101"/>
      <c r="E112" s="101"/>
      <c r="F112" s="80"/>
      <c r="G112" s="80"/>
      <c r="H112" s="80"/>
      <c r="I112" s="80"/>
      <c r="J112" s="80"/>
      <c r="K112" s="81"/>
      <c r="L112" s="80"/>
      <c r="M112" s="80"/>
      <c r="N112" s="80"/>
      <c r="O112" s="80"/>
      <c r="P112" s="102"/>
      <c r="Q112" s="102"/>
    </row>
    <row r="113" spans="1:17" s="91" customFormat="1" ht="13.5" customHeight="1">
      <c r="A113" s="103" t="s">
        <v>1102</v>
      </c>
      <c r="B113" s="104" t="s">
        <v>1103</v>
      </c>
      <c r="C113" s="111"/>
      <c r="D113" s="112"/>
      <c r="E113" s="112"/>
      <c r="F113" s="113"/>
      <c r="G113" s="113"/>
      <c r="H113" s="113"/>
      <c r="I113" s="113"/>
      <c r="J113" s="113"/>
      <c r="K113" s="114"/>
      <c r="L113" s="113"/>
      <c r="M113" s="113"/>
      <c r="N113" s="113"/>
      <c r="O113" s="113"/>
      <c r="P113" s="115"/>
      <c r="Q113" s="115"/>
    </row>
    <row r="114" spans="2:17" s="59" customFormat="1" ht="13.5" customHeight="1">
      <c r="B114" s="110"/>
      <c r="C114" s="78"/>
      <c r="D114" s="101"/>
      <c r="E114" s="101"/>
      <c r="F114" s="80"/>
      <c r="G114" s="80"/>
      <c r="H114" s="80"/>
      <c r="I114" s="80"/>
      <c r="J114" s="80"/>
      <c r="K114" s="81"/>
      <c r="L114" s="80"/>
      <c r="M114" s="80"/>
      <c r="N114" s="80"/>
      <c r="O114" s="80"/>
      <c r="P114" s="102"/>
      <c r="Q114" s="102"/>
    </row>
    <row r="115" spans="1:17" s="78" customFormat="1" ht="13.5" customHeight="1">
      <c r="A115" s="82" t="s">
        <v>906</v>
      </c>
      <c r="B115" s="83" t="s">
        <v>1104</v>
      </c>
      <c r="C115" s="84" t="s">
        <v>1105</v>
      </c>
      <c r="D115" s="85">
        <v>2979</v>
      </c>
      <c r="E115" s="85">
        <v>3122</v>
      </c>
      <c r="F115" s="83">
        <v>2348</v>
      </c>
      <c r="G115" s="83">
        <v>253</v>
      </c>
      <c r="H115" s="83">
        <v>521</v>
      </c>
      <c r="I115" s="83"/>
      <c r="J115" s="83"/>
      <c r="K115" s="86">
        <f aca="true" t="shared" si="12" ref="K115:K141">SUM(F115:J115)</f>
        <v>3122</v>
      </c>
      <c r="L115" s="83"/>
      <c r="M115" s="83"/>
      <c r="N115" s="83"/>
      <c r="O115" s="83"/>
      <c r="P115" s="87">
        <f aca="true" t="shared" si="13" ref="P115:P140">SUM(K115:O115)</f>
        <v>3122</v>
      </c>
      <c r="Q115" s="88"/>
    </row>
    <row r="116" spans="1:17" s="78" customFormat="1" ht="13.5" customHeight="1">
      <c r="A116" s="82" t="s">
        <v>909</v>
      </c>
      <c r="B116" s="83" t="s">
        <v>1106</v>
      </c>
      <c r="C116" s="84" t="s">
        <v>1107</v>
      </c>
      <c r="D116" s="85">
        <v>1000</v>
      </c>
      <c r="E116" s="85">
        <v>1000</v>
      </c>
      <c r="F116" s="83"/>
      <c r="G116" s="83"/>
      <c r="H116" s="83"/>
      <c r="I116" s="83"/>
      <c r="J116" s="83">
        <v>1000</v>
      </c>
      <c r="K116" s="86">
        <f t="shared" si="12"/>
        <v>1000</v>
      </c>
      <c r="L116" s="83"/>
      <c r="M116" s="83"/>
      <c r="N116" s="83"/>
      <c r="O116" s="83"/>
      <c r="P116" s="87">
        <f t="shared" si="13"/>
        <v>1000</v>
      </c>
      <c r="Q116" s="88">
        <v>1000</v>
      </c>
    </row>
    <row r="117" spans="1:17" s="78" customFormat="1" ht="13.5" customHeight="1">
      <c r="A117" s="82" t="s">
        <v>912</v>
      </c>
      <c r="B117" s="83" t="s">
        <v>1108</v>
      </c>
      <c r="C117" s="84" t="s">
        <v>1109</v>
      </c>
      <c r="D117" s="85">
        <v>2800</v>
      </c>
      <c r="E117" s="85">
        <v>3011</v>
      </c>
      <c r="F117" s="83">
        <v>400</v>
      </c>
      <c r="G117" s="83">
        <v>105</v>
      </c>
      <c r="H117" s="83">
        <v>2406</v>
      </c>
      <c r="I117" s="83"/>
      <c r="J117" s="83"/>
      <c r="K117" s="86">
        <f t="shared" si="12"/>
        <v>2911</v>
      </c>
      <c r="L117" s="83"/>
      <c r="M117" s="83"/>
      <c r="N117" s="83"/>
      <c r="O117" s="83"/>
      <c r="P117" s="87">
        <f t="shared" si="13"/>
        <v>2911</v>
      </c>
      <c r="Q117" s="88">
        <v>2911</v>
      </c>
    </row>
    <row r="118" spans="1:17" s="78" customFormat="1" ht="13.5" customHeight="1">
      <c r="A118" s="82" t="s">
        <v>915</v>
      </c>
      <c r="B118" s="83" t="s">
        <v>1110</v>
      </c>
      <c r="C118" s="84" t="s">
        <v>1111</v>
      </c>
      <c r="D118" s="85">
        <v>2000</v>
      </c>
      <c r="E118" s="85">
        <v>5216</v>
      </c>
      <c r="F118" s="83"/>
      <c r="G118" s="83"/>
      <c r="H118" s="83">
        <v>4472</v>
      </c>
      <c r="I118" s="83"/>
      <c r="J118" s="83"/>
      <c r="K118" s="86">
        <f t="shared" si="12"/>
        <v>4472</v>
      </c>
      <c r="L118" s="83"/>
      <c r="M118" s="83"/>
      <c r="N118" s="83"/>
      <c r="O118" s="83"/>
      <c r="P118" s="87">
        <f t="shared" si="13"/>
        <v>4472</v>
      </c>
      <c r="Q118" s="88"/>
    </row>
    <row r="119" spans="1:17" s="78" customFormat="1" ht="13.5" customHeight="1">
      <c r="A119" s="82" t="s">
        <v>918</v>
      </c>
      <c r="B119" s="83" t="s">
        <v>1112</v>
      </c>
      <c r="C119" s="84" t="s">
        <v>1113</v>
      </c>
      <c r="D119" s="85">
        <v>1000</v>
      </c>
      <c r="E119" s="85">
        <v>925</v>
      </c>
      <c r="F119" s="83"/>
      <c r="G119" s="83"/>
      <c r="H119" s="83">
        <v>10</v>
      </c>
      <c r="I119" s="83"/>
      <c r="J119" s="83">
        <v>755</v>
      </c>
      <c r="K119" s="86">
        <f t="shared" si="12"/>
        <v>765</v>
      </c>
      <c r="L119" s="83"/>
      <c r="M119" s="83"/>
      <c r="N119" s="83"/>
      <c r="O119" s="83"/>
      <c r="P119" s="87">
        <f t="shared" si="13"/>
        <v>765</v>
      </c>
      <c r="Q119" s="88">
        <v>765</v>
      </c>
    </row>
    <row r="120" spans="1:17" s="78" customFormat="1" ht="13.5" customHeight="1">
      <c r="A120" s="82" t="s">
        <v>921</v>
      </c>
      <c r="B120" s="83" t="s">
        <v>1114</v>
      </c>
      <c r="C120" s="84" t="s">
        <v>1115</v>
      </c>
      <c r="D120" s="85">
        <v>445</v>
      </c>
      <c r="E120" s="85">
        <v>476</v>
      </c>
      <c r="F120" s="83">
        <v>429</v>
      </c>
      <c r="G120" s="83">
        <v>47</v>
      </c>
      <c r="H120" s="83"/>
      <c r="I120" s="83"/>
      <c r="J120" s="83"/>
      <c r="K120" s="86">
        <f t="shared" si="12"/>
        <v>476</v>
      </c>
      <c r="L120" s="83"/>
      <c r="M120" s="83"/>
      <c r="N120" s="83"/>
      <c r="O120" s="83"/>
      <c r="P120" s="87">
        <f t="shared" si="13"/>
        <v>476</v>
      </c>
      <c r="Q120" s="88"/>
    </row>
    <row r="121" spans="1:17" s="78" customFormat="1" ht="25.5">
      <c r="A121" s="82" t="s">
        <v>924</v>
      </c>
      <c r="B121" s="83" t="s">
        <v>1116</v>
      </c>
      <c r="C121" s="84" t="s">
        <v>1117</v>
      </c>
      <c r="D121" s="85">
        <v>1000</v>
      </c>
      <c r="E121" s="85">
        <v>1000</v>
      </c>
      <c r="F121" s="83"/>
      <c r="G121" s="83"/>
      <c r="H121" s="83"/>
      <c r="I121" s="83"/>
      <c r="J121" s="83">
        <v>1000</v>
      </c>
      <c r="K121" s="86">
        <f t="shared" si="12"/>
        <v>1000</v>
      </c>
      <c r="L121" s="83"/>
      <c r="M121" s="83"/>
      <c r="N121" s="83"/>
      <c r="O121" s="83"/>
      <c r="P121" s="87">
        <f t="shared" si="13"/>
        <v>1000</v>
      </c>
      <c r="Q121" s="88">
        <v>1000</v>
      </c>
    </row>
    <row r="122" spans="1:17" s="78" customFormat="1" ht="13.5" customHeight="1">
      <c r="A122" s="82" t="s">
        <v>927</v>
      </c>
      <c r="B122" s="83" t="s">
        <v>1118</v>
      </c>
      <c r="C122" s="84" t="s">
        <v>1119</v>
      </c>
      <c r="D122" s="85">
        <v>2000</v>
      </c>
      <c r="E122" s="85">
        <v>2000</v>
      </c>
      <c r="F122" s="83"/>
      <c r="G122" s="83"/>
      <c r="H122" s="83"/>
      <c r="I122" s="83"/>
      <c r="J122" s="83">
        <v>2000</v>
      </c>
      <c r="K122" s="86">
        <f t="shared" si="12"/>
        <v>2000</v>
      </c>
      <c r="L122" s="83"/>
      <c r="M122" s="83"/>
      <c r="N122" s="83"/>
      <c r="O122" s="83"/>
      <c r="P122" s="87">
        <f t="shared" si="13"/>
        <v>2000</v>
      </c>
      <c r="Q122" s="88"/>
    </row>
    <row r="123" spans="1:17" s="78" customFormat="1" ht="13.5" customHeight="1">
      <c r="A123" s="82" t="s">
        <v>930</v>
      </c>
      <c r="B123" s="83" t="s">
        <v>1120</v>
      </c>
      <c r="C123" s="84" t="s">
        <v>1121</v>
      </c>
      <c r="D123" s="85">
        <v>1200</v>
      </c>
      <c r="E123" s="85">
        <v>2400</v>
      </c>
      <c r="F123" s="83"/>
      <c r="G123" s="83"/>
      <c r="H123" s="83"/>
      <c r="I123" s="83"/>
      <c r="J123" s="83">
        <v>2400</v>
      </c>
      <c r="K123" s="86">
        <f t="shared" si="12"/>
        <v>2400</v>
      </c>
      <c r="L123" s="83"/>
      <c r="M123" s="83"/>
      <c r="N123" s="83"/>
      <c r="O123" s="83"/>
      <c r="P123" s="87">
        <f t="shared" si="13"/>
        <v>2400</v>
      </c>
      <c r="Q123" s="88"/>
    </row>
    <row r="124" spans="1:17" s="78" customFormat="1" ht="13.5" customHeight="1">
      <c r="A124" s="82" t="s">
        <v>933</v>
      </c>
      <c r="B124" s="83" t="s">
        <v>1122</v>
      </c>
      <c r="C124" s="84" t="s">
        <v>1123</v>
      </c>
      <c r="D124" s="85">
        <v>2000</v>
      </c>
      <c r="E124" s="85">
        <v>2000</v>
      </c>
      <c r="F124" s="83"/>
      <c r="G124" s="83"/>
      <c r="H124" s="83"/>
      <c r="I124" s="83"/>
      <c r="J124" s="83">
        <v>2000</v>
      </c>
      <c r="K124" s="86">
        <f t="shared" si="12"/>
        <v>2000</v>
      </c>
      <c r="L124" s="83"/>
      <c r="M124" s="83"/>
      <c r="N124" s="83"/>
      <c r="O124" s="83"/>
      <c r="P124" s="87">
        <f t="shared" si="13"/>
        <v>2000</v>
      </c>
      <c r="Q124" s="88"/>
    </row>
    <row r="125" spans="1:17" s="78" customFormat="1" ht="13.5" customHeight="1">
      <c r="A125" s="82" t="s">
        <v>936</v>
      </c>
      <c r="B125" s="83" t="s">
        <v>1124</v>
      </c>
      <c r="C125" s="84" t="s">
        <v>1125</v>
      </c>
      <c r="D125" s="85">
        <v>15885</v>
      </c>
      <c r="E125" s="85">
        <v>30</v>
      </c>
      <c r="F125" s="83"/>
      <c r="G125" s="83"/>
      <c r="H125" s="83"/>
      <c r="I125" s="83"/>
      <c r="J125" s="83"/>
      <c r="K125" s="86">
        <f t="shared" si="12"/>
        <v>0</v>
      </c>
      <c r="L125" s="83"/>
      <c r="M125" s="83"/>
      <c r="N125" s="83"/>
      <c r="O125" s="83"/>
      <c r="P125" s="87">
        <f t="shared" si="13"/>
        <v>0</v>
      </c>
      <c r="Q125" s="88"/>
    </row>
    <row r="126" spans="1:17" s="78" customFormat="1" ht="13.5" customHeight="1">
      <c r="A126" s="82" t="s">
        <v>962</v>
      </c>
      <c r="B126" s="83" t="s">
        <v>1126</v>
      </c>
      <c r="C126" s="84" t="s">
        <v>1127</v>
      </c>
      <c r="D126" s="85">
        <v>14770</v>
      </c>
      <c r="E126" s="85">
        <v>10</v>
      </c>
      <c r="F126" s="83"/>
      <c r="G126" s="83"/>
      <c r="H126" s="83"/>
      <c r="I126" s="83"/>
      <c r="J126" s="83"/>
      <c r="K126" s="86">
        <f t="shared" si="12"/>
        <v>0</v>
      </c>
      <c r="L126" s="83"/>
      <c r="M126" s="83"/>
      <c r="N126" s="83"/>
      <c r="O126" s="83"/>
      <c r="P126" s="87">
        <f t="shared" si="13"/>
        <v>0</v>
      </c>
      <c r="Q126" s="88"/>
    </row>
    <row r="127" spans="1:17" s="78" customFormat="1" ht="13.5" customHeight="1">
      <c r="A127" s="82" t="s">
        <v>965</v>
      </c>
      <c r="B127" s="83" t="s">
        <v>1128</v>
      </c>
      <c r="C127" s="84" t="s">
        <v>1129</v>
      </c>
      <c r="D127" s="85">
        <v>51926</v>
      </c>
      <c r="E127" s="85"/>
      <c r="F127" s="83"/>
      <c r="G127" s="83"/>
      <c r="H127" s="83"/>
      <c r="I127" s="83"/>
      <c r="J127" s="83"/>
      <c r="K127" s="86">
        <f t="shared" si="12"/>
        <v>0</v>
      </c>
      <c r="L127" s="83"/>
      <c r="M127" s="83"/>
      <c r="N127" s="83"/>
      <c r="O127" s="83"/>
      <c r="P127" s="87">
        <f t="shared" si="13"/>
        <v>0</v>
      </c>
      <c r="Q127" s="88"/>
    </row>
    <row r="128" spans="1:17" s="78" customFormat="1" ht="13.5" customHeight="1">
      <c r="A128" s="82" t="s">
        <v>968</v>
      </c>
      <c r="B128" s="83" t="s">
        <v>1130</v>
      </c>
      <c r="C128" s="84" t="s">
        <v>1131</v>
      </c>
      <c r="D128" s="85">
        <v>2665</v>
      </c>
      <c r="E128" s="85">
        <v>12</v>
      </c>
      <c r="F128" s="83"/>
      <c r="G128" s="83"/>
      <c r="H128" s="83"/>
      <c r="I128" s="83"/>
      <c r="J128" s="83"/>
      <c r="K128" s="86">
        <f t="shared" si="12"/>
        <v>0</v>
      </c>
      <c r="L128" s="83"/>
      <c r="M128" s="83"/>
      <c r="N128" s="83"/>
      <c r="O128" s="83"/>
      <c r="P128" s="87">
        <f t="shared" si="13"/>
        <v>0</v>
      </c>
      <c r="Q128" s="88"/>
    </row>
    <row r="129" spans="1:17" s="78" customFormat="1" ht="13.5" customHeight="1">
      <c r="A129" s="82" t="s">
        <v>971</v>
      </c>
      <c r="B129" s="83" t="s">
        <v>1132</v>
      </c>
      <c r="C129" s="84" t="s">
        <v>1133</v>
      </c>
      <c r="D129" s="85">
        <v>1000</v>
      </c>
      <c r="E129" s="85"/>
      <c r="F129" s="83"/>
      <c r="G129" s="83"/>
      <c r="H129" s="83"/>
      <c r="I129" s="83"/>
      <c r="J129" s="83"/>
      <c r="K129" s="86">
        <f t="shared" si="12"/>
        <v>0</v>
      </c>
      <c r="L129" s="83"/>
      <c r="M129" s="83"/>
      <c r="N129" s="83"/>
      <c r="O129" s="83"/>
      <c r="P129" s="87">
        <f t="shared" si="13"/>
        <v>0</v>
      </c>
      <c r="Q129" s="88"/>
    </row>
    <row r="130" spans="1:17" s="78" customFormat="1" ht="13.5" customHeight="1">
      <c r="A130" s="82" t="s">
        <v>974</v>
      </c>
      <c r="B130" s="83" t="s">
        <v>1134</v>
      </c>
      <c r="C130" s="84" t="s">
        <v>1135</v>
      </c>
      <c r="D130" s="85">
        <v>8138</v>
      </c>
      <c r="E130" s="85"/>
      <c r="F130" s="83"/>
      <c r="G130" s="83"/>
      <c r="H130" s="83"/>
      <c r="I130" s="83"/>
      <c r="J130" s="83"/>
      <c r="K130" s="86">
        <f t="shared" si="12"/>
        <v>0</v>
      </c>
      <c r="L130" s="83"/>
      <c r="M130" s="83"/>
      <c r="N130" s="83"/>
      <c r="O130" s="83"/>
      <c r="P130" s="87">
        <f t="shared" si="13"/>
        <v>0</v>
      </c>
      <c r="Q130" s="88"/>
    </row>
    <row r="131" spans="1:17" s="78" customFormat="1" ht="13.5" customHeight="1">
      <c r="A131" s="82" t="s">
        <v>977</v>
      </c>
      <c r="B131" s="83" t="s">
        <v>1136</v>
      </c>
      <c r="C131" s="84" t="s">
        <v>1137</v>
      </c>
      <c r="D131" s="85">
        <v>21028</v>
      </c>
      <c r="E131" s="85"/>
      <c r="F131" s="83"/>
      <c r="G131" s="83"/>
      <c r="H131" s="83"/>
      <c r="I131" s="83"/>
      <c r="J131" s="83"/>
      <c r="K131" s="86">
        <f t="shared" si="12"/>
        <v>0</v>
      </c>
      <c r="L131" s="83"/>
      <c r="M131" s="83"/>
      <c r="N131" s="83"/>
      <c r="O131" s="83"/>
      <c r="P131" s="87">
        <f t="shared" si="13"/>
        <v>0</v>
      </c>
      <c r="Q131" s="88"/>
    </row>
    <row r="132" spans="1:17" s="78" customFormat="1" ht="13.5" customHeight="1">
      <c r="A132" s="82" t="s">
        <v>980</v>
      </c>
      <c r="B132" s="83" t="s">
        <v>1138</v>
      </c>
      <c r="C132" s="84" t="s">
        <v>1139</v>
      </c>
      <c r="D132" s="85">
        <v>2000</v>
      </c>
      <c r="E132" s="85">
        <v>8</v>
      </c>
      <c r="F132" s="83"/>
      <c r="G132" s="83"/>
      <c r="H132" s="83"/>
      <c r="I132" s="83"/>
      <c r="J132" s="83"/>
      <c r="K132" s="86">
        <f t="shared" si="12"/>
        <v>0</v>
      </c>
      <c r="L132" s="83"/>
      <c r="M132" s="83"/>
      <c r="N132" s="83"/>
      <c r="O132" s="83"/>
      <c r="P132" s="87">
        <f t="shared" si="13"/>
        <v>0</v>
      </c>
      <c r="Q132" s="88"/>
    </row>
    <row r="133" spans="1:17" s="78" customFormat="1" ht="13.5" customHeight="1">
      <c r="A133" s="82" t="s">
        <v>982</v>
      </c>
      <c r="B133" s="83" t="s">
        <v>1140</v>
      </c>
      <c r="C133" s="84" t="s">
        <v>1141</v>
      </c>
      <c r="D133" s="85">
        <v>2000</v>
      </c>
      <c r="E133" s="85">
        <v>6000</v>
      </c>
      <c r="F133" s="83"/>
      <c r="G133" s="83"/>
      <c r="H133" s="83"/>
      <c r="I133" s="83"/>
      <c r="J133" s="83"/>
      <c r="K133" s="86">
        <f t="shared" si="12"/>
        <v>0</v>
      </c>
      <c r="L133" s="83"/>
      <c r="M133" s="83"/>
      <c r="N133" s="83"/>
      <c r="O133" s="83"/>
      <c r="P133" s="87">
        <f t="shared" si="13"/>
        <v>0</v>
      </c>
      <c r="Q133" s="88"/>
    </row>
    <row r="134" spans="1:17" s="78" customFormat="1" ht="13.5" customHeight="1">
      <c r="A134" s="82" t="s">
        <v>985</v>
      </c>
      <c r="B134" s="83" t="s">
        <v>1142</v>
      </c>
      <c r="C134" s="84" t="s">
        <v>1143</v>
      </c>
      <c r="D134" s="85">
        <v>4000</v>
      </c>
      <c r="E134" s="85"/>
      <c r="F134" s="83"/>
      <c r="G134" s="83"/>
      <c r="H134" s="83"/>
      <c r="I134" s="83"/>
      <c r="J134" s="83"/>
      <c r="K134" s="86">
        <f t="shared" si="12"/>
        <v>0</v>
      </c>
      <c r="L134" s="83"/>
      <c r="M134" s="83"/>
      <c r="N134" s="83"/>
      <c r="O134" s="83"/>
      <c r="P134" s="87">
        <f t="shared" si="13"/>
        <v>0</v>
      </c>
      <c r="Q134" s="88"/>
    </row>
    <row r="135" spans="1:17" s="78" customFormat="1" ht="13.5" customHeight="1">
      <c r="A135" s="82" t="s">
        <v>988</v>
      </c>
      <c r="B135" s="83" t="s">
        <v>1144</v>
      </c>
      <c r="C135" s="84" t="s">
        <v>1145</v>
      </c>
      <c r="D135" s="85">
        <v>10000</v>
      </c>
      <c r="E135" s="85">
        <v>1272</v>
      </c>
      <c r="F135" s="83"/>
      <c r="G135" s="83"/>
      <c r="H135" s="83"/>
      <c r="I135" s="83"/>
      <c r="J135" s="83"/>
      <c r="K135" s="86">
        <f t="shared" si="12"/>
        <v>0</v>
      </c>
      <c r="L135" s="83"/>
      <c r="M135" s="83"/>
      <c r="N135" s="83"/>
      <c r="O135" s="83"/>
      <c r="P135" s="87">
        <f t="shared" si="13"/>
        <v>0</v>
      </c>
      <c r="Q135" s="88"/>
    </row>
    <row r="136" spans="1:17" s="78" customFormat="1" ht="13.5" customHeight="1">
      <c r="A136" s="82" t="s">
        <v>990</v>
      </c>
      <c r="B136" s="83" t="s">
        <v>1146</v>
      </c>
      <c r="C136" s="84" t="s">
        <v>1147</v>
      </c>
      <c r="D136" s="85">
        <v>29104</v>
      </c>
      <c r="E136" s="85"/>
      <c r="F136" s="83"/>
      <c r="G136" s="83"/>
      <c r="H136" s="83"/>
      <c r="I136" s="83"/>
      <c r="J136" s="83"/>
      <c r="K136" s="86">
        <f t="shared" si="12"/>
        <v>0</v>
      </c>
      <c r="L136" s="83"/>
      <c r="M136" s="83"/>
      <c r="N136" s="83"/>
      <c r="O136" s="83"/>
      <c r="P136" s="87">
        <f t="shared" si="13"/>
        <v>0</v>
      </c>
      <c r="Q136" s="88"/>
    </row>
    <row r="137" spans="1:17" s="78" customFormat="1" ht="13.5" customHeight="1">
      <c r="A137" s="82" t="s">
        <v>992</v>
      </c>
      <c r="B137" s="83" t="s">
        <v>1148</v>
      </c>
      <c r="C137" s="82" t="s">
        <v>987</v>
      </c>
      <c r="D137" s="85"/>
      <c r="E137" s="85">
        <v>3522</v>
      </c>
      <c r="F137" s="83"/>
      <c r="G137" s="83"/>
      <c r="H137" s="83"/>
      <c r="I137" s="83"/>
      <c r="J137" s="83">
        <v>3522</v>
      </c>
      <c r="K137" s="86">
        <f t="shared" si="12"/>
        <v>3522</v>
      </c>
      <c r="L137" s="83"/>
      <c r="M137" s="83"/>
      <c r="N137" s="83"/>
      <c r="O137" s="83"/>
      <c r="P137" s="87">
        <f t="shared" si="13"/>
        <v>3522</v>
      </c>
      <c r="Q137" s="88"/>
    </row>
    <row r="138" spans="1:17" s="78" customFormat="1" ht="13.5" customHeight="1">
      <c r="A138" s="82" t="s">
        <v>995</v>
      </c>
      <c r="B138" s="83" t="s">
        <v>1148</v>
      </c>
      <c r="C138" s="82" t="s">
        <v>989</v>
      </c>
      <c r="D138" s="85"/>
      <c r="E138" s="85">
        <v>2268</v>
      </c>
      <c r="F138" s="83"/>
      <c r="G138" s="83"/>
      <c r="H138" s="83"/>
      <c r="I138" s="83"/>
      <c r="J138" s="83">
        <v>2268</v>
      </c>
      <c r="K138" s="86">
        <f t="shared" si="12"/>
        <v>2268</v>
      </c>
      <c r="L138" s="83"/>
      <c r="M138" s="83"/>
      <c r="N138" s="83"/>
      <c r="O138" s="83"/>
      <c r="P138" s="87">
        <f t="shared" si="13"/>
        <v>2268</v>
      </c>
      <c r="Q138" s="88"/>
    </row>
    <row r="139" spans="1:17" s="78" customFormat="1" ht="13.5" customHeight="1">
      <c r="A139" s="82" t="s">
        <v>998</v>
      </c>
      <c r="B139" s="83" t="s">
        <v>1149</v>
      </c>
      <c r="C139" s="82" t="s">
        <v>1150</v>
      </c>
      <c r="D139" s="85"/>
      <c r="E139" s="85">
        <v>300</v>
      </c>
      <c r="F139" s="83"/>
      <c r="G139" s="83"/>
      <c r="H139" s="83"/>
      <c r="I139" s="83"/>
      <c r="J139" s="83">
        <v>300</v>
      </c>
      <c r="K139" s="86">
        <f t="shared" si="12"/>
        <v>300</v>
      </c>
      <c r="L139" s="83"/>
      <c r="M139" s="83"/>
      <c r="N139" s="83"/>
      <c r="O139" s="83"/>
      <c r="P139" s="87">
        <f t="shared" si="13"/>
        <v>300</v>
      </c>
      <c r="Q139" s="88"/>
    </row>
    <row r="140" spans="1:17" s="78" customFormat="1" ht="13.5" customHeight="1">
      <c r="A140" s="82" t="s">
        <v>1001</v>
      </c>
      <c r="B140" s="83" t="s">
        <v>1151</v>
      </c>
      <c r="C140" s="82" t="s">
        <v>1152</v>
      </c>
      <c r="D140" s="85"/>
      <c r="E140" s="85">
        <v>1000</v>
      </c>
      <c r="F140" s="83"/>
      <c r="G140" s="83"/>
      <c r="H140" s="83"/>
      <c r="I140" s="83"/>
      <c r="J140" s="83">
        <v>1000</v>
      </c>
      <c r="K140" s="86">
        <f t="shared" si="12"/>
        <v>1000</v>
      </c>
      <c r="L140" s="83"/>
      <c r="M140" s="83"/>
      <c r="N140" s="83"/>
      <c r="O140" s="83"/>
      <c r="P140" s="87">
        <f t="shared" si="13"/>
        <v>1000</v>
      </c>
      <c r="Q140" s="88"/>
    </row>
    <row r="141" spans="2:17" s="59" customFormat="1" ht="7.5" customHeight="1">
      <c r="B141" s="58"/>
      <c r="D141" s="89"/>
      <c r="E141" s="89"/>
      <c r="F141" s="58"/>
      <c r="G141" s="58"/>
      <c r="H141" s="58"/>
      <c r="I141" s="58"/>
      <c r="J141" s="58"/>
      <c r="K141" s="86">
        <f t="shared" si="12"/>
        <v>0</v>
      </c>
      <c r="L141" s="58"/>
      <c r="M141" s="58"/>
      <c r="N141" s="58"/>
      <c r="O141" s="58"/>
      <c r="P141" s="63"/>
      <c r="Q141" s="63"/>
    </row>
    <row r="142" spans="2:17" s="91" customFormat="1" ht="15" customHeight="1">
      <c r="B142" s="105" t="s">
        <v>1153</v>
      </c>
      <c r="C142" s="106"/>
      <c r="D142" s="107">
        <f aca="true" t="shared" si="14" ref="D142:Q142">SUM(D115:D140)</f>
        <v>178940</v>
      </c>
      <c r="E142" s="107">
        <f t="shared" si="14"/>
        <v>35572</v>
      </c>
      <c r="F142" s="107">
        <f t="shared" si="14"/>
        <v>3177</v>
      </c>
      <c r="G142" s="107">
        <f t="shared" si="14"/>
        <v>405</v>
      </c>
      <c r="H142" s="107">
        <f t="shared" si="14"/>
        <v>7409</v>
      </c>
      <c r="I142" s="107">
        <f t="shared" si="14"/>
        <v>0</v>
      </c>
      <c r="J142" s="107">
        <f t="shared" si="14"/>
        <v>16245</v>
      </c>
      <c r="K142" s="107">
        <f t="shared" si="14"/>
        <v>27236</v>
      </c>
      <c r="L142" s="107">
        <f t="shared" si="14"/>
        <v>0</v>
      </c>
      <c r="M142" s="107">
        <f t="shared" si="14"/>
        <v>0</v>
      </c>
      <c r="N142" s="107">
        <f t="shared" si="14"/>
        <v>0</v>
      </c>
      <c r="O142" s="107">
        <f t="shared" si="14"/>
        <v>0</v>
      </c>
      <c r="P142" s="107">
        <f t="shared" si="14"/>
        <v>27236</v>
      </c>
      <c r="Q142" s="107">
        <f t="shared" si="14"/>
        <v>5676</v>
      </c>
    </row>
    <row r="143" spans="2:17" s="59" customFormat="1" ht="6.75" customHeight="1" thickBot="1">
      <c r="B143" s="58"/>
      <c r="D143" s="89"/>
      <c r="E143" s="89"/>
      <c r="F143" s="58"/>
      <c r="G143" s="58"/>
      <c r="H143" s="58"/>
      <c r="I143" s="58"/>
      <c r="J143" s="58"/>
      <c r="K143" s="61"/>
      <c r="L143" s="58"/>
      <c r="M143" s="58"/>
      <c r="N143" s="58"/>
      <c r="O143" s="58"/>
      <c r="P143" s="63"/>
      <c r="Q143" s="63"/>
    </row>
    <row r="144" spans="2:17" s="91" customFormat="1" ht="18" customHeight="1" thickBot="1">
      <c r="B144" s="92" t="s">
        <v>1154</v>
      </c>
      <c r="C144" s="93"/>
      <c r="D144" s="94">
        <f aca="true" t="shared" si="15" ref="D144:L144">SUM(D83+D111+D142)</f>
        <v>5426332</v>
      </c>
      <c r="E144" s="94">
        <f t="shared" si="15"/>
        <v>6161591</v>
      </c>
      <c r="F144" s="95">
        <f t="shared" si="15"/>
        <v>3262868</v>
      </c>
      <c r="G144" s="95">
        <f t="shared" si="15"/>
        <v>1076040</v>
      </c>
      <c r="H144" s="95">
        <f t="shared" si="15"/>
        <v>1247495</v>
      </c>
      <c r="I144" s="95">
        <f t="shared" si="15"/>
        <v>3542</v>
      </c>
      <c r="J144" s="95">
        <f t="shared" si="15"/>
        <v>17209</v>
      </c>
      <c r="K144" s="96">
        <f t="shared" si="15"/>
        <v>5607154</v>
      </c>
      <c r="L144" s="96">
        <f t="shared" si="15"/>
        <v>268151</v>
      </c>
      <c r="M144" s="96">
        <f>SUM(M142,M111,M83)</f>
        <v>83364</v>
      </c>
      <c r="N144" s="96">
        <f>SUM(N83+N111+N142)</f>
        <v>22771</v>
      </c>
      <c r="O144" s="96">
        <f>SUM(O83+O111+O142)</f>
        <v>0</v>
      </c>
      <c r="P144" s="97">
        <f>P142+P111+P83</f>
        <v>5981440</v>
      </c>
      <c r="Q144" s="97">
        <f>Q142+Q111+Q83</f>
        <v>5955960</v>
      </c>
    </row>
    <row r="145" spans="2:17" s="91" customFormat="1" ht="12.75" customHeight="1">
      <c r="B145" s="76"/>
      <c r="C145" s="111"/>
      <c r="D145" s="112"/>
      <c r="E145" s="112"/>
      <c r="F145" s="113"/>
      <c r="G145" s="113"/>
      <c r="H145" s="113"/>
      <c r="I145" s="113"/>
      <c r="J145" s="113"/>
      <c r="K145" s="114"/>
      <c r="L145" s="113"/>
      <c r="M145" s="113"/>
      <c r="N145" s="113"/>
      <c r="O145" s="113"/>
      <c r="P145" s="115"/>
      <c r="Q145" s="115"/>
    </row>
    <row r="146" spans="1:17" s="59" customFormat="1" ht="15.75">
      <c r="A146" s="99" t="s">
        <v>1155</v>
      </c>
      <c r="B146" s="100" t="s">
        <v>1156</v>
      </c>
      <c r="D146" s="89"/>
      <c r="E146" s="89"/>
      <c r="F146" s="58"/>
      <c r="G146" s="58"/>
      <c r="H146" s="58"/>
      <c r="I146" s="58"/>
      <c r="J146" s="58"/>
      <c r="K146" s="61"/>
      <c r="L146" s="58"/>
      <c r="M146" s="58"/>
      <c r="N146" s="58"/>
      <c r="O146" s="58"/>
      <c r="P146" s="63"/>
      <c r="Q146" s="63"/>
    </row>
    <row r="147" spans="2:17" s="59" customFormat="1" ht="12.75">
      <c r="B147" s="58"/>
      <c r="D147" s="89"/>
      <c r="E147" s="89"/>
      <c r="F147" s="58"/>
      <c r="G147" s="58"/>
      <c r="H147" s="58"/>
      <c r="I147" s="58"/>
      <c r="J147" s="58"/>
      <c r="K147" s="61"/>
      <c r="L147" s="58"/>
      <c r="M147" s="58"/>
      <c r="N147" s="58"/>
      <c r="O147" s="58"/>
      <c r="P147" s="63"/>
      <c r="Q147" s="63"/>
    </row>
    <row r="148" spans="1:17" s="78" customFormat="1" ht="13.5" customHeight="1">
      <c r="A148" s="82" t="s">
        <v>906</v>
      </c>
      <c r="B148" s="83" t="s">
        <v>1157</v>
      </c>
      <c r="C148" s="84" t="s">
        <v>1030</v>
      </c>
      <c r="D148" s="85">
        <v>22318</v>
      </c>
      <c r="E148" s="85">
        <v>24092</v>
      </c>
      <c r="F148" s="83">
        <v>10138</v>
      </c>
      <c r="G148" s="83">
        <v>3383</v>
      </c>
      <c r="H148" s="83">
        <v>10084</v>
      </c>
      <c r="I148" s="83"/>
      <c r="J148" s="83"/>
      <c r="K148" s="86">
        <f aca="true" t="shared" si="16" ref="K148:K180">SUM(F148:J148)</f>
        <v>23605</v>
      </c>
      <c r="L148" s="83"/>
      <c r="M148" s="83"/>
      <c r="N148" s="83"/>
      <c r="O148" s="83"/>
      <c r="P148" s="87">
        <f aca="true" t="shared" si="17" ref="P148:P180">SUM(K148:O148)</f>
        <v>23605</v>
      </c>
      <c r="Q148" s="88">
        <v>23605</v>
      </c>
    </row>
    <row r="149" spans="1:17" s="78" customFormat="1" ht="13.5" customHeight="1">
      <c r="A149" s="82" t="s">
        <v>909</v>
      </c>
      <c r="B149" s="83" t="s">
        <v>1158</v>
      </c>
      <c r="C149" s="84" t="s">
        <v>1159</v>
      </c>
      <c r="D149" s="85">
        <v>58883</v>
      </c>
      <c r="E149" s="85">
        <v>75905</v>
      </c>
      <c r="F149" s="83">
        <v>32726</v>
      </c>
      <c r="G149" s="83">
        <v>10881</v>
      </c>
      <c r="H149" s="83">
        <v>29411</v>
      </c>
      <c r="I149" s="83"/>
      <c r="J149" s="83"/>
      <c r="K149" s="86">
        <f t="shared" si="16"/>
        <v>73018</v>
      </c>
      <c r="L149" s="83">
        <v>124</v>
      </c>
      <c r="M149" s="83"/>
      <c r="N149" s="83"/>
      <c r="O149" s="83"/>
      <c r="P149" s="87">
        <f t="shared" si="17"/>
        <v>73142</v>
      </c>
      <c r="Q149" s="88">
        <v>73142</v>
      </c>
    </row>
    <row r="150" spans="1:17" s="78" customFormat="1" ht="13.5" customHeight="1">
      <c r="A150" s="82" t="s">
        <v>912</v>
      </c>
      <c r="B150" s="83" t="s">
        <v>1160</v>
      </c>
      <c r="C150" s="84" t="s">
        <v>1161</v>
      </c>
      <c r="D150" s="85">
        <v>155462</v>
      </c>
      <c r="E150" s="85">
        <v>196808</v>
      </c>
      <c r="F150" s="83">
        <v>99195</v>
      </c>
      <c r="G150" s="83">
        <v>32525</v>
      </c>
      <c r="H150" s="83">
        <v>41193</v>
      </c>
      <c r="I150" s="83"/>
      <c r="J150" s="83">
        <v>50</v>
      </c>
      <c r="K150" s="86">
        <f t="shared" si="16"/>
        <v>172963</v>
      </c>
      <c r="L150" s="83">
        <v>12572</v>
      </c>
      <c r="M150" s="83"/>
      <c r="N150" s="83"/>
      <c r="O150" s="83"/>
      <c r="P150" s="87">
        <f t="shared" si="17"/>
        <v>185535</v>
      </c>
      <c r="Q150" s="88">
        <v>185535</v>
      </c>
    </row>
    <row r="151" spans="1:17" s="78" customFormat="1" ht="13.5" customHeight="1">
      <c r="A151" s="82" t="s">
        <v>915</v>
      </c>
      <c r="B151" s="83" t="s">
        <v>1162</v>
      </c>
      <c r="C151" s="84" t="s">
        <v>1163</v>
      </c>
      <c r="D151" s="85">
        <v>18331</v>
      </c>
      <c r="E151" s="85">
        <v>23060</v>
      </c>
      <c r="F151" s="83">
        <v>490</v>
      </c>
      <c r="G151" s="83">
        <v>65</v>
      </c>
      <c r="H151" s="83">
        <v>11654</v>
      </c>
      <c r="I151" s="83"/>
      <c r="J151" s="83">
        <v>9616</v>
      </c>
      <c r="K151" s="86">
        <f t="shared" si="16"/>
        <v>21825</v>
      </c>
      <c r="L151" s="83"/>
      <c r="M151" s="83"/>
      <c r="N151" s="83"/>
      <c r="O151" s="83"/>
      <c r="P151" s="87">
        <f t="shared" si="17"/>
        <v>21825</v>
      </c>
      <c r="Q151" s="88"/>
    </row>
    <row r="152" spans="1:17" s="78" customFormat="1" ht="13.5" customHeight="1">
      <c r="A152" s="82" t="s">
        <v>918</v>
      </c>
      <c r="B152" s="83" t="s">
        <v>1164</v>
      </c>
      <c r="C152" s="84" t="s">
        <v>1165</v>
      </c>
      <c r="D152" s="85">
        <v>13990</v>
      </c>
      <c r="E152" s="85">
        <v>20106</v>
      </c>
      <c r="F152" s="83">
        <v>354</v>
      </c>
      <c r="G152" s="83">
        <v>32</v>
      </c>
      <c r="H152" s="83">
        <v>5388</v>
      </c>
      <c r="I152" s="83"/>
      <c r="J152" s="83">
        <v>4431</v>
      </c>
      <c r="K152" s="86">
        <f t="shared" si="16"/>
        <v>10205</v>
      </c>
      <c r="L152" s="83"/>
      <c r="M152" s="83"/>
      <c r="N152" s="83"/>
      <c r="O152" s="83"/>
      <c r="P152" s="87">
        <f t="shared" si="17"/>
        <v>10205</v>
      </c>
      <c r="Q152" s="88">
        <v>5101</v>
      </c>
    </row>
    <row r="153" spans="1:17" s="78" customFormat="1" ht="13.5" customHeight="1">
      <c r="A153" s="82" t="s">
        <v>921</v>
      </c>
      <c r="B153" s="83" t="s">
        <v>1166</v>
      </c>
      <c r="C153" s="84" t="s">
        <v>1167</v>
      </c>
      <c r="D153" s="85">
        <v>57000</v>
      </c>
      <c r="E153" s="85">
        <v>57000</v>
      </c>
      <c r="F153" s="83"/>
      <c r="G153" s="83"/>
      <c r="H153" s="83"/>
      <c r="I153" s="83"/>
      <c r="J153" s="83">
        <v>57000</v>
      </c>
      <c r="K153" s="86">
        <f t="shared" si="16"/>
        <v>57000</v>
      </c>
      <c r="L153" s="83"/>
      <c r="M153" s="83"/>
      <c r="N153" s="83"/>
      <c r="O153" s="83"/>
      <c r="P153" s="87">
        <f t="shared" si="17"/>
        <v>57000</v>
      </c>
      <c r="Q153" s="88"/>
    </row>
    <row r="154" spans="1:17" s="78" customFormat="1" ht="13.5" customHeight="1">
      <c r="A154" s="82" t="s">
        <v>924</v>
      </c>
      <c r="B154" s="83" t="s">
        <v>1168</v>
      </c>
      <c r="C154" s="84" t="s">
        <v>1169</v>
      </c>
      <c r="D154" s="85">
        <v>40000</v>
      </c>
      <c r="E154" s="85">
        <v>45797</v>
      </c>
      <c r="F154" s="83"/>
      <c r="G154" s="83"/>
      <c r="H154" s="83"/>
      <c r="I154" s="83"/>
      <c r="J154" s="83">
        <v>45797</v>
      </c>
      <c r="K154" s="86">
        <f t="shared" si="16"/>
        <v>45797</v>
      </c>
      <c r="L154" s="83"/>
      <c r="M154" s="83"/>
      <c r="N154" s="83"/>
      <c r="O154" s="83"/>
      <c r="P154" s="87">
        <f t="shared" si="17"/>
        <v>45797</v>
      </c>
      <c r="Q154" s="88"/>
    </row>
    <row r="155" spans="1:17" s="78" customFormat="1" ht="13.5" customHeight="1">
      <c r="A155" s="82" t="s">
        <v>927</v>
      </c>
      <c r="B155" s="83" t="s">
        <v>1170</v>
      </c>
      <c r="C155" s="84" t="s">
        <v>1171</v>
      </c>
      <c r="D155" s="85">
        <v>2000</v>
      </c>
      <c r="E155" s="85">
        <v>2258</v>
      </c>
      <c r="F155" s="83"/>
      <c r="G155" s="83"/>
      <c r="H155" s="83">
        <v>1883</v>
      </c>
      <c r="I155" s="83"/>
      <c r="J155" s="83"/>
      <c r="K155" s="86">
        <f t="shared" si="16"/>
        <v>1883</v>
      </c>
      <c r="L155" s="83"/>
      <c r="M155" s="83"/>
      <c r="N155" s="83"/>
      <c r="O155" s="83"/>
      <c r="P155" s="87">
        <f t="shared" si="17"/>
        <v>1883</v>
      </c>
      <c r="Q155" s="88"/>
    </row>
    <row r="156" spans="1:17" s="78" customFormat="1" ht="13.5" customHeight="1">
      <c r="A156" s="82" t="s">
        <v>930</v>
      </c>
      <c r="B156" s="83" t="s">
        <v>1172</v>
      </c>
      <c r="C156" s="84" t="s">
        <v>1173</v>
      </c>
      <c r="D156" s="85">
        <v>10350</v>
      </c>
      <c r="E156" s="85">
        <v>83317</v>
      </c>
      <c r="F156" s="83"/>
      <c r="G156" s="83"/>
      <c r="H156" s="83"/>
      <c r="I156" s="83"/>
      <c r="J156" s="83"/>
      <c r="K156" s="86">
        <f t="shared" si="16"/>
        <v>0</v>
      </c>
      <c r="L156" s="83">
        <v>13543</v>
      </c>
      <c r="M156" s="83"/>
      <c r="N156" s="83"/>
      <c r="O156" s="83"/>
      <c r="P156" s="87">
        <f t="shared" si="17"/>
        <v>13543</v>
      </c>
      <c r="Q156" s="88"/>
    </row>
    <row r="157" spans="1:17" s="78" customFormat="1" ht="13.5" customHeight="1">
      <c r="A157" s="82" t="s">
        <v>933</v>
      </c>
      <c r="B157" s="83" t="s">
        <v>1174</v>
      </c>
      <c r="C157" s="84" t="s">
        <v>1175</v>
      </c>
      <c r="D157" s="85">
        <v>18000</v>
      </c>
      <c r="E157" s="85">
        <v>18989</v>
      </c>
      <c r="F157" s="83"/>
      <c r="G157" s="83"/>
      <c r="H157" s="83"/>
      <c r="I157" s="83"/>
      <c r="J157" s="83"/>
      <c r="K157" s="86">
        <f t="shared" si="16"/>
        <v>0</v>
      </c>
      <c r="L157" s="83"/>
      <c r="M157" s="83"/>
      <c r="N157" s="83"/>
      <c r="O157" s="83"/>
      <c r="P157" s="87">
        <f t="shared" si="17"/>
        <v>0</v>
      </c>
      <c r="Q157" s="88"/>
    </row>
    <row r="158" spans="1:17" s="78" customFormat="1" ht="12.75">
      <c r="A158" s="82" t="s">
        <v>936</v>
      </c>
      <c r="B158" s="83" t="s">
        <v>1176</v>
      </c>
      <c r="C158" s="84" t="s">
        <v>1177</v>
      </c>
      <c r="D158" s="85">
        <v>110120</v>
      </c>
      <c r="E158" s="85">
        <v>110120</v>
      </c>
      <c r="F158" s="83"/>
      <c r="G158" s="83"/>
      <c r="H158" s="83"/>
      <c r="I158" s="83"/>
      <c r="J158" s="83">
        <v>110120</v>
      </c>
      <c r="K158" s="86">
        <f t="shared" si="16"/>
        <v>110120</v>
      </c>
      <c r="L158" s="83"/>
      <c r="M158" s="83"/>
      <c r="N158" s="83"/>
      <c r="O158" s="83"/>
      <c r="P158" s="87">
        <f t="shared" si="17"/>
        <v>110120</v>
      </c>
      <c r="Q158" s="88"/>
    </row>
    <row r="159" spans="1:17" s="78" customFormat="1" ht="12.75">
      <c r="A159" s="82" t="s">
        <v>962</v>
      </c>
      <c r="B159" s="83" t="s">
        <v>1178</v>
      </c>
      <c r="C159" s="82" t="s">
        <v>1179</v>
      </c>
      <c r="D159" s="85">
        <v>2000</v>
      </c>
      <c r="E159" s="85">
        <v>2500</v>
      </c>
      <c r="F159" s="83"/>
      <c r="G159" s="83"/>
      <c r="H159" s="83"/>
      <c r="I159" s="83"/>
      <c r="J159" s="83">
        <v>2500</v>
      </c>
      <c r="K159" s="86">
        <f t="shared" si="16"/>
        <v>2500</v>
      </c>
      <c r="L159" s="83"/>
      <c r="M159" s="83"/>
      <c r="N159" s="83"/>
      <c r="O159" s="83"/>
      <c r="P159" s="87">
        <f t="shared" si="17"/>
        <v>2500</v>
      </c>
      <c r="Q159" s="88"/>
    </row>
    <row r="160" spans="1:17" s="78" customFormat="1" ht="12.75">
      <c r="A160" s="82" t="s">
        <v>965</v>
      </c>
      <c r="B160" s="83" t="s">
        <v>1180</v>
      </c>
      <c r="C160" s="82" t="s">
        <v>1181</v>
      </c>
      <c r="D160" s="85"/>
      <c r="E160" s="85">
        <v>292</v>
      </c>
      <c r="F160" s="83">
        <v>12</v>
      </c>
      <c r="G160" s="83">
        <v>4</v>
      </c>
      <c r="H160" s="83">
        <v>226</v>
      </c>
      <c r="I160" s="83"/>
      <c r="J160" s="83"/>
      <c r="K160" s="86">
        <f t="shared" si="16"/>
        <v>242</v>
      </c>
      <c r="L160" s="83"/>
      <c r="M160" s="83"/>
      <c r="N160" s="83"/>
      <c r="O160" s="83"/>
      <c r="P160" s="87">
        <f t="shared" si="17"/>
        <v>242</v>
      </c>
      <c r="Q160" s="88"/>
    </row>
    <row r="161" spans="1:17" s="78" customFormat="1" ht="12.75">
      <c r="A161" s="82" t="s">
        <v>968</v>
      </c>
      <c r="B161" s="83" t="s">
        <v>1182</v>
      </c>
      <c r="C161" s="82" t="s">
        <v>1183</v>
      </c>
      <c r="D161" s="85"/>
      <c r="E161" s="85">
        <v>2632</v>
      </c>
      <c r="F161" s="83"/>
      <c r="G161" s="83">
        <v>131</v>
      </c>
      <c r="H161" s="83"/>
      <c r="I161" s="83"/>
      <c r="J161" s="83"/>
      <c r="K161" s="86">
        <f t="shared" si="16"/>
        <v>131</v>
      </c>
      <c r="L161" s="83">
        <v>2500</v>
      </c>
      <c r="M161" s="83"/>
      <c r="N161" s="83"/>
      <c r="O161" s="83"/>
      <c r="P161" s="87">
        <f t="shared" si="17"/>
        <v>2631</v>
      </c>
      <c r="Q161" s="88"/>
    </row>
    <row r="162" spans="1:17" s="78" customFormat="1" ht="12.75">
      <c r="A162" s="82" t="s">
        <v>971</v>
      </c>
      <c r="B162" s="83" t="s">
        <v>1184</v>
      </c>
      <c r="C162" s="82" t="s">
        <v>1185</v>
      </c>
      <c r="D162" s="85"/>
      <c r="E162" s="85">
        <v>2375</v>
      </c>
      <c r="F162" s="83"/>
      <c r="G162" s="83"/>
      <c r="H162" s="83"/>
      <c r="I162" s="83"/>
      <c r="J162" s="83"/>
      <c r="K162" s="86">
        <f t="shared" si="16"/>
        <v>0</v>
      </c>
      <c r="L162" s="83">
        <v>2375</v>
      </c>
      <c r="M162" s="83"/>
      <c r="N162" s="83"/>
      <c r="O162" s="83"/>
      <c r="P162" s="87">
        <f t="shared" si="17"/>
        <v>2375</v>
      </c>
      <c r="Q162" s="88"/>
    </row>
    <row r="163" spans="1:17" s="78" customFormat="1" ht="12.75">
      <c r="A163" s="82" t="s">
        <v>974</v>
      </c>
      <c r="B163" s="83" t="s">
        <v>1186</v>
      </c>
      <c r="C163" s="82" t="s">
        <v>1187</v>
      </c>
      <c r="D163" s="85"/>
      <c r="E163" s="85">
        <v>292</v>
      </c>
      <c r="F163" s="83"/>
      <c r="G163" s="83"/>
      <c r="H163" s="83"/>
      <c r="I163" s="83"/>
      <c r="J163" s="83"/>
      <c r="K163" s="86">
        <f t="shared" si="16"/>
        <v>0</v>
      </c>
      <c r="L163" s="83">
        <v>292</v>
      </c>
      <c r="M163" s="83"/>
      <c r="N163" s="83"/>
      <c r="O163" s="83"/>
      <c r="P163" s="87">
        <f t="shared" si="17"/>
        <v>292</v>
      </c>
      <c r="Q163" s="88">
        <v>292</v>
      </c>
    </row>
    <row r="164" spans="1:17" s="78" customFormat="1" ht="12.75">
      <c r="A164" s="82" t="s">
        <v>977</v>
      </c>
      <c r="B164" s="83" t="s">
        <v>1188</v>
      </c>
      <c r="C164" s="82" t="s">
        <v>1189</v>
      </c>
      <c r="D164" s="85"/>
      <c r="E164" s="85">
        <v>21</v>
      </c>
      <c r="F164" s="83"/>
      <c r="G164" s="83"/>
      <c r="H164" s="83"/>
      <c r="I164" s="83"/>
      <c r="J164" s="83">
        <v>10</v>
      </c>
      <c r="K164" s="86">
        <f t="shared" si="16"/>
        <v>10</v>
      </c>
      <c r="L164" s="83"/>
      <c r="M164" s="83"/>
      <c r="N164" s="83"/>
      <c r="O164" s="83"/>
      <c r="P164" s="87">
        <f t="shared" si="17"/>
        <v>10</v>
      </c>
      <c r="Q164" s="88"/>
    </row>
    <row r="165" spans="1:17" s="78" customFormat="1" ht="12.75">
      <c r="A165" s="82" t="s">
        <v>980</v>
      </c>
      <c r="B165" s="83" t="s">
        <v>1188</v>
      </c>
      <c r="C165" s="82" t="s">
        <v>987</v>
      </c>
      <c r="D165" s="85"/>
      <c r="E165" s="85">
        <v>2131</v>
      </c>
      <c r="F165" s="83"/>
      <c r="G165" s="83"/>
      <c r="H165" s="83"/>
      <c r="I165" s="83"/>
      <c r="J165" s="83">
        <v>2119</v>
      </c>
      <c r="K165" s="86">
        <f t="shared" si="16"/>
        <v>2119</v>
      </c>
      <c r="L165" s="83"/>
      <c r="M165" s="83"/>
      <c r="N165" s="83"/>
      <c r="O165" s="83"/>
      <c r="P165" s="87">
        <f t="shared" si="17"/>
        <v>2119</v>
      </c>
      <c r="Q165" s="88"/>
    </row>
    <row r="166" spans="1:17" s="78" customFormat="1" ht="12.75">
      <c r="A166" s="82" t="s">
        <v>982</v>
      </c>
      <c r="B166" s="83" t="s">
        <v>1188</v>
      </c>
      <c r="C166" s="82" t="s">
        <v>989</v>
      </c>
      <c r="D166" s="85"/>
      <c r="E166" s="85">
        <v>1469</v>
      </c>
      <c r="F166" s="83"/>
      <c r="G166" s="83"/>
      <c r="H166" s="83"/>
      <c r="I166" s="83"/>
      <c r="J166" s="83">
        <v>1469</v>
      </c>
      <c r="K166" s="86">
        <f t="shared" si="16"/>
        <v>1469</v>
      </c>
      <c r="L166" s="83"/>
      <c r="M166" s="83"/>
      <c r="N166" s="83"/>
      <c r="O166" s="83"/>
      <c r="P166" s="87">
        <f t="shared" si="17"/>
        <v>1469</v>
      </c>
      <c r="Q166" s="88"/>
    </row>
    <row r="167" spans="1:17" s="78" customFormat="1" ht="12.75">
      <c r="A167" s="82" t="s">
        <v>985</v>
      </c>
      <c r="B167" s="83" t="s">
        <v>1190</v>
      </c>
      <c r="C167" s="82" t="s">
        <v>1191</v>
      </c>
      <c r="D167" s="85"/>
      <c r="E167" s="85">
        <v>100</v>
      </c>
      <c r="F167" s="83"/>
      <c r="G167" s="83"/>
      <c r="H167" s="83"/>
      <c r="I167" s="83"/>
      <c r="J167" s="83"/>
      <c r="K167" s="86">
        <f t="shared" si="16"/>
        <v>0</v>
      </c>
      <c r="L167" s="83"/>
      <c r="M167" s="83"/>
      <c r="N167" s="83">
        <v>100</v>
      </c>
      <c r="O167" s="83"/>
      <c r="P167" s="87">
        <f t="shared" si="17"/>
        <v>100</v>
      </c>
      <c r="Q167" s="88"/>
    </row>
    <row r="168" spans="1:17" s="78" customFormat="1" ht="12.75">
      <c r="A168" s="82" t="s">
        <v>988</v>
      </c>
      <c r="B168" s="83" t="s">
        <v>1192</v>
      </c>
      <c r="C168" s="82" t="s">
        <v>1193</v>
      </c>
      <c r="D168" s="85"/>
      <c r="E168" s="85">
        <v>500</v>
      </c>
      <c r="F168" s="83"/>
      <c r="G168" s="83"/>
      <c r="H168" s="83"/>
      <c r="I168" s="83"/>
      <c r="J168" s="83">
        <v>500</v>
      </c>
      <c r="K168" s="86">
        <f t="shared" si="16"/>
        <v>500</v>
      </c>
      <c r="L168" s="83"/>
      <c r="M168" s="83"/>
      <c r="N168" s="83"/>
      <c r="O168" s="83"/>
      <c r="P168" s="87">
        <f t="shared" si="17"/>
        <v>500</v>
      </c>
      <c r="Q168" s="88"/>
    </row>
    <row r="169" spans="1:17" s="78" customFormat="1" ht="12.75">
      <c r="A169" s="82" t="s">
        <v>990</v>
      </c>
      <c r="B169" s="83" t="s">
        <v>1194</v>
      </c>
      <c r="C169" s="82" t="s">
        <v>1195</v>
      </c>
      <c r="D169" s="85"/>
      <c r="E169" s="85">
        <v>20</v>
      </c>
      <c r="F169" s="83"/>
      <c r="G169" s="83"/>
      <c r="H169" s="83"/>
      <c r="I169" s="83"/>
      <c r="J169" s="83">
        <v>20</v>
      </c>
      <c r="K169" s="86">
        <f t="shared" si="16"/>
        <v>20</v>
      </c>
      <c r="L169" s="83"/>
      <c r="M169" s="83"/>
      <c r="N169" s="83"/>
      <c r="O169" s="83"/>
      <c r="P169" s="87">
        <f t="shared" si="17"/>
        <v>20</v>
      </c>
      <c r="Q169" s="88"/>
    </row>
    <row r="170" spans="1:17" s="78" customFormat="1" ht="12.75">
      <c r="A170" s="82" t="s">
        <v>992</v>
      </c>
      <c r="B170" s="83" t="s">
        <v>1196</v>
      </c>
      <c r="C170" s="82" t="s">
        <v>1197</v>
      </c>
      <c r="D170" s="85"/>
      <c r="E170" s="85">
        <v>18</v>
      </c>
      <c r="F170" s="83"/>
      <c r="G170" s="83"/>
      <c r="H170" s="83"/>
      <c r="I170" s="83"/>
      <c r="J170" s="83">
        <v>18</v>
      </c>
      <c r="K170" s="86">
        <f t="shared" si="16"/>
        <v>18</v>
      </c>
      <c r="L170" s="83"/>
      <c r="M170" s="83"/>
      <c r="N170" s="83"/>
      <c r="O170" s="83"/>
      <c r="P170" s="87">
        <f t="shared" si="17"/>
        <v>18</v>
      </c>
      <c r="Q170" s="88"/>
    </row>
    <row r="171" spans="1:17" s="78" customFormat="1" ht="12.75">
      <c r="A171" s="82" t="s">
        <v>995</v>
      </c>
      <c r="B171" s="83" t="s">
        <v>1198</v>
      </c>
      <c r="C171" s="82" t="s">
        <v>1199</v>
      </c>
      <c r="D171" s="85"/>
      <c r="E171" s="85">
        <v>1400</v>
      </c>
      <c r="F171" s="83"/>
      <c r="G171" s="83"/>
      <c r="H171" s="83"/>
      <c r="I171" s="83"/>
      <c r="J171" s="83">
        <v>1400</v>
      </c>
      <c r="K171" s="86">
        <f t="shared" si="16"/>
        <v>1400</v>
      </c>
      <c r="L171" s="83"/>
      <c r="M171" s="83"/>
      <c r="N171" s="83"/>
      <c r="O171" s="83"/>
      <c r="P171" s="87">
        <f t="shared" si="17"/>
        <v>1400</v>
      </c>
      <c r="Q171" s="88"/>
    </row>
    <row r="172" spans="1:17" s="78" customFormat="1" ht="12.75">
      <c r="A172" s="82" t="s">
        <v>998</v>
      </c>
      <c r="B172" s="83" t="s">
        <v>1200</v>
      </c>
      <c r="C172" s="82" t="s">
        <v>1201</v>
      </c>
      <c r="D172" s="85"/>
      <c r="E172" s="85">
        <v>250</v>
      </c>
      <c r="F172" s="83"/>
      <c r="G172" s="83"/>
      <c r="H172" s="83"/>
      <c r="I172" s="83"/>
      <c r="J172" s="83">
        <v>250</v>
      </c>
      <c r="K172" s="86">
        <f t="shared" si="16"/>
        <v>250</v>
      </c>
      <c r="L172" s="83"/>
      <c r="M172" s="83"/>
      <c r="N172" s="83"/>
      <c r="O172" s="83"/>
      <c r="P172" s="87">
        <f t="shared" si="17"/>
        <v>250</v>
      </c>
      <c r="Q172" s="88"/>
    </row>
    <row r="173" spans="1:17" s="78" customFormat="1" ht="12.75">
      <c r="A173" s="82" t="s">
        <v>1001</v>
      </c>
      <c r="B173" s="83" t="s">
        <v>1202</v>
      </c>
      <c r="C173" s="82" t="s">
        <v>1203</v>
      </c>
      <c r="D173" s="85"/>
      <c r="E173" s="85">
        <v>921</v>
      </c>
      <c r="F173" s="83"/>
      <c r="G173" s="83"/>
      <c r="H173" s="83"/>
      <c r="I173" s="83"/>
      <c r="J173" s="83"/>
      <c r="K173" s="86">
        <f t="shared" si="16"/>
        <v>0</v>
      </c>
      <c r="L173" s="83"/>
      <c r="M173" s="83"/>
      <c r="N173" s="83">
        <v>921</v>
      </c>
      <c r="O173" s="83"/>
      <c r="P173" s="87">
        <f t="shared" si="17"/>
        <v>921</v>
      </c>
      <c r="Q173" s="88"/>
    </row>
    <row r="174" spans="1:17" s="78" customFormat="1" ht="12.75">
      <c r="A174" s="82" t="s">
        <v>1204</v>
      </c>
      <c r="B174" s="83" t="s">
        <v>1205</v>
      </c>
      <c r="C174" s="82" t="s">
        <v>1206</v>
      </c>
      <c r="D174" s="85"/>
      <c r="E174" s="85">
        <v>45</v>
      </c>
      <c r="F174" s="83"/>
      <c r="G174" s="83"/>
      <c r="H174" s="83"/>
      <c r="I174" s="83"/>
      <c r="J174" s="83">
        <v>45</v>
      </c>
      <c r="K174" s="86">
        <f t="shared" si="16"/>
        <v>45</v>
      </c>
      <c r="L174" s="83"/>
      <c r="M174" s="83"/>
      <c r="N174" s="83"/>
      <c r="O174" s="83"/>
      <c r="P174" s="87">
        <f t="shared" si="17"/>
        <v>45</v>
      </c>
      <c r="Q174" s="88"/>
    </row>
    <row r="175" spans="1:17" s="78" customFormat="1" ht="12.75">
      <c r="A175" s="82" t="s">
        <v>1207</v>
      </c>
      <c r="B175" s="83" t="s">
        <v>1208</v>
      </c>
      <c r="C175" s="82" t="s">
        <v>1209</v>
      </c>
      <c r="D175" s="85"/>
      <c r="E175" s="85">
        <v>2850</v>
      </c>
      <c r="F175" s="83"/>
      <c r="G175" s="83"/>
      <c r="H175" s="83"/>
      <c r="I175" s="83"/>
      <c r="J175" s="83"/>
      <c r="K175" s="86">
        <f t="shared" si="16"/>
        <v>0</v>
      </c>
      <c r="L175" s="83"/>
      <c r="M175" s="83"/>
      <c r="N175" s="83">
        <v>2850</v>
      </c>
      <c r="O175" s="83"/>
      <c r="P175" s="87">
        <f t="shared" si="17"/>
        <v>2850</v>
      </c>
      <c r="Q175" s="88"/>
    </row>
    <row r="176" spans="1:17" s="78" customFormat="1" ht="12.75">
      <c r="A176" s="82" t="s">
        <v>1210</v>
      </c>
      <c r="B176" s="83" t="s">
        <v>1211</v>
      </c>
      <c r="C176" s="82" t="s">
        <v>1212</v>
      </c>
      <c r="D176" s="85"/>
      <c r="E176" s="85">
        <v>50</v>
      </c>
      <c r="F176" s="83"/>
      <c r="G176" s="83"/>
      <c r="H176" s="83"/>
      <c r="I176" s="83"/>
      <c r="J176" s="83">
        <v>50</v>
      </c>
      <c r="K176" s="86">
        <f t="shared" si="16"/>
        <v>50</v>
      </c>
      <c r="L176" s="83"/>
      <c r="M176" s="83"/>
      <c r="N176" s="83"/>
      <c r="O176" s="83"/>
      <c r="P176" s="87">
        <f t="shared" si="17"/>
        <v>50</v>
      </c>
      <c r="Q176" s="88"/>
    </row>
    <row r="177" spans="1:17" s="78" customFormat="1" ht="12.75">
      <c r="A177" s="82" t="s">
        <v>1213</v>
      </c>
      <c r="B177" s="83" t="s">
        <v>1214</v>
      </c>
      <c r="C177" s="82" t="s">
        <v>1215</v>
      </c>
      <c r="D177" s="85"/>
      <c r="E177" s="85">
        <v>50</v>
      </c>
      <c r="F177" s="83"/>
      <c r="G177" s="83"/>
      <c r="H177" s="83"/>
      <c r="I177" s="83"/>
      <c r="J177" s="83">
        <v>50</v>
      </c>
      <c r="K177" s="86">
        <f t="shared" si="16"/>
        <v>50</v>
      </c>
      <c r="L177" s="83"/>
      <c r="M177" s="83"/>
      <c r="N177" s="83"/>
      <c r="O177" s="83"/>
      <c r="P177" s="87">
        <f t="shared" si="17"/>
        <v>50</v>
      </c>
      <c r="Q177" s="88"/>
    </row>
    <row r="178" spans="1:17" s="78" customFormat="1" ht="12.75">
      <c r="A178" s="82" t="s">
        <v>1216</v>
      </c>
      <c r="B178" s="83" t="s">
        <v>1217</v>
      </c>
      <c r="C178" s="82" t="s">
        <v>1218</v>
      </c>
      <c r="D178" s="85"/>
      <c r="E178" s="85">
        <v>50</v>
      </c>
      <c r="F178" s="83"/>
      <c r="G178" s="83"/>
      <c r="H178" s="83"/>
      <c r="I178" s="83"/>
      <c r="J178" s="83"/>
      <c r="K178" s="86">
        <f t="shared" si="16"/>
        <v>0</v>
      </c>
      <c r="L178" s="83"/>
      <c r="M178" s="83"/>
      <c r="N178" s="83"/>
      <c r="O178" s="83"/>
      <c r="P178" s="87">
        <f t="shared" si="17"/>
        <v>0</v>
      </c>
      <c r="Q178" s="88"/>
    </row>
    <row r="179" spans="1:17" s="78" customFormat="1" ht="12.75">
      <c r="A179" s="82" t="s">
        <v>1219</v>
      </c>
      <c r="B179" s="83" t="s">
        <v>1220</v>
      </c>
      <c r="C179" s="82" t="s">
        <v>1221</v>
      </c>
      <c r="D179" s="85"/>
      <c r="E179" s="85">
        <v>10000</v>
      </c>
      <c r="F179" s="83"/>
      <c r="G179" s="83"/>
      <c r="H179" s="83"/>
      <c r="I179" s="83"/>
      <c r="J179" s="83"/>
      <c r="K179" s="86">
        <f t="shared" si="16"/>
        <v>0</v>
      </c>
      <c r="L179" s="83"/>
      <c r="M179" s="83"/>
      <c r="N179" s="83"/>
      <c r="O179" s="83"/>
      <c r="P179" s="87">
        <f t="shared" si="17"/>
        <v>0</v>
      </c>
      <c r="Q179" s="88"/>
    </row>
    <row r="180" spans="1:17" s="78" customFormat="1" ht="12.75">
      <c r="A180" s="82" t="s">
        <v>1222</v>
      </c>
      <c r="B180" s="83" t="s">
        <v>1223</v>
      </c>
      <c r="C180" s="82" t="s">
        <v>1224</v>
      </c>
      <c r="D180" s="85"/>
      <c r="E180" s="85">
        <v>80</v>
      </c>
      <c r="F180" s="83"/>
      <c r="G180" s="83"/>
      <c r="H180" s="83"/>
      <c r="I180" s="83"/>
      <c r="J180" s="83"/>
      <c r="K180" s="86">
        <f t="shared" si="16"/>
        <v>0</v>
      </c>
      <c r="L180" s="83"/>
      <c r="M180" s="83"/>
      <c r="N180" s="83"/>
      <c r="O180" s="83"/>
      <c r="P180" s="87">
        <f t="shared" si="17"/>
        <v>0</v>
      </c>
      <c r="Q180" s="88"/>
    </row>
    <row r="181" spans="2:17" s="59" customFormat="1" ht="13.5" thickBot="1">
      <c r="B181" s="58"/>
      <c r="D181" s="89"/>
      <c r="E181" s="89"/>
      <c r="F181" s="58"/>
      <c r="G181" s="58"/>
      <c r="H181" s="58"/>
      <c r="I181" s="58"/>
      <c r="J181" s="58"/>
      <c r="K181" s="61"/>
      <c r="L181" s="58"/>
      <c r="M181" s="58"/>
      <c r="N181" s="58"/>
      <c r="O181" s="58"/>
      <c r="P181" s="63"/>
      <c r="Q181" s="63"/>
    </row>
    <row r="182" spans="2:17" s="91" customFormat="1" ht="18" customHeight="1" thickBot="1">
      <c r="B182" s="92" t="s">
        <v>1225</v>
      </c>
      <c r="C182" s="93"/>
      <c r="D182" s="94">
        <f aca="true" t="shared" si="18" ref="D182:Q182">SUM(D148:D180)</f>
        <v>508454</v>
      </c>
      <c r="E182" s="94">
        <f t="shared" si="18"/>
        <v>685498</v>
      </c>
      <c r="F182" s="94">
        <f t="shared" si="18"/>
        <v>142915</v>
      </c>
      <c r="G182" s="94">
        <f t="shared" si="18"/>
        <v>47021</v>
      </c>
      <c r="H182" s="94">
        <f t="shared" si="18"/>
        <v>99839</v>
      </c>
      <c r="I182" s="94">
        <f t="shared" si="18"/>
        <v>0</v>
      </c>
      <c r="J182" s="94">
        <f t="shared" si="18"/>
        <v>235445</v>
      </c>
      <c r="K182" s="94">
        <f t="shared" si="18"/>
        <v>525220</v>
      </c>
      <c r="L182" s="94">
        <f t="shared" si="18"/>
        <v>31406</v>
      </c>
      <c r="M182" s="94">
        <f t="shared" si="18"/>
        <v>0</v>
      </c>
      <c r="N182" s="94">
        <f t="shared" si="18"/>
        <v>3871</v>
      </c>
      <c r="O182" s="94">
        <f t="shared" si="18"/>
        <v>0</v>
      </c>
      <c r="P182" s="94">
        <f t="shared" si="18"/>
        <v>560497</v>
      </c>
      <c r="Q182" s="94">
        <f t="shared" si="18"/>
        <v>287675</v>
      </c>
    </row>
    <row r="183" spans="2:17" s="59" customFormat="1" ht="13.5" customHeight="1">
      <c r="B183" s="58"/>
      <c r="D183" s="89"/>
      <c r="E183" s="89"/>
      <c r="F183" s="58"/>
      <c r="G183" s="58"/>
      <c r="H183" s="58"/>
      <c r="I183" s="58"/>
      <c r="J183" s="58"/>
      <c r="K183" s="61"/>
      <c r="L183" s="58"/>
      <c r="M183" s="58"/>
      <c r="N183" s="58"/>
      <c r="O183" s="58"/>
      <c r="P183" s="63"/>
      <c r="Q183" s="63"/>
    </row>
    <row r="184" spans="1:17" s="59" customFormat="1" ht="19.5" customHeight="1">
      <c r="A184" s="99" t="s">
        <v>1226</v>
      </c>
      <c r="B184" s="100" t="s">
        <v>1227</v>
      </c>
      <c r="D184" s="89"/>
      <c r="E184" s="89"/>
      <c r="F184" s="58"/>
      <c r="G184" s="58"/>
      <c r="H184" s="58"/>
      <c r="I184" s="58"/>
      <c r="J184" s="58"/>
      <c r="K184" s="61"/>
      <c r="L184" s="58"/>
      <c r="M184" s="58"/>
      <c r="N184" s="58"/>
      <c r="O184" s="58"/>
      <c r="P184" s="63"/>
      <c r="Q184" s="63"/>
    </row>
    <row r="185" spans="2:17" s="59" customFormat="1" ht="7.5" customHeight="1">
      <c r="B185" s="58"/>
      <c r="D185" s="89"/>
      <c r="E185" s="89"/>
      <c r="F185" s="58"/>
      <c r="G185" s="58"/>
      <c r="H185" s="58"/>
      <c r="I185" s="58"/>
      <c r="J185" s="58"/>
      <c r="K185" s="61"/>
      <c r="L185" s="58"/>
      <c r="M185" s="58"/>
      <c r="N185" s="58"/>
      <c r="O185" s="58"/>
      <c r="P185" s="63"/>
      <c r="Q185" s="63"/>
    </row>
    <row r="186" spans="1:17" s="78" customFormat="1" ht="13.5" customHeight="1">
      <c r="A186" s="82" t="s">
        <v>906</v>
      </c>
      <c r="B186" s="83" t="s">
        <v>1228</v>
      </c>
      <c r="C186" s="84" t="s">
        <v>1229</v>
      </c>
      <c r="D186" s="85">
        <v>27123</v>
      </c>
      <c r="E186" s="85">
        <v>28653</v>
      </c>
      <c r="F186" s="83">
        <v>6857</v>
      </c>
      <c r="G186" s="83">
        <v>1930</v>
      </c>
      <c r="H186" s="83">
        <v>17912</v>
      </c>
      <c r="I186" s="83"/>
      <c r="J186" s="83"/>
      <c r="K186" s="86">
        <f aca="true" t="shared" si="19" ref="K186:K205">SUM(F186:J186)</f>
        <v>26699</v>
      </c>
      <c r="L186" s="83">
        <v>84</v>
      </c>
      <c r="M186" s="83"/>
      <c r="N186" s="83"/>
      <c r="O186" s="83"/>
      <c r="P186" s="87">
        <f aca="true" t="shared" si="20" ref="P186:P205">SUM(K186:O186)</f>
        <v>26783</v>
      </c>
      <c r="Q186" s="88"/>
    </row>
    <row r="187" spans="1:17" s="78" customFormat="1" ht="13.5" customHeight="1">
      <c r="A187" s="82" t="s">
        <v>909</v>
      </c>
      <c r="B187" s="83" t="s">
        <v>1230</v>
      </c>
      <c r="C187" s="84" t="s">
        <v>1231</v>
      </c>
      <c r="D187" s="85">
        <v>48206</v>
      </c>
      <c r="E187" s="85">
        <v>79499</v>
      </c>
      <c r="F187" s="83">
        <v>1971</v>
      </c>
      <c r="G187" s="83">
        <v>199</v>
      </c>
      <c r="H187" s="83">
        <v>2360</v>
      </c>
      <c r="I187" s="83"/>
      <c r="J187" s="83">
        <v>73357</v>
      </c>
      <c r="K187" s="86">
        <f t="shared" si="19"/>
        <v>77887</v>
      </c>
      <c r="L187" s="83"/>
      <c r="M187" s="83"/>
      <c r="N187" s="83"/>
      <c r="O187" s="83"/>
      <c r="P187" s="87">
        <f t="shared" si="20"/>
        <v>77887</v>
      </c>
      <c r="Q187" s="88">
        <v>72229</v>
      </c>
    </row>
    <row r="188" spans="1:17" s="78" customFormat="1" ht="13.5" customHeight="1">
      <c r="A188" s="82" t="s">
        <v>912</v>
      </c>
      <c r="B188" s="83" t="s">
        <v>1232</v>
      </c>
      <c r="C188" s="84" t="s">
        <v>1233</v>
      </c>
      <c r="D188" s="85">
        <v>41000</v>
      </c>
      <c r="E188" s="85">
        <v>48012</v>
      </c>
      <c r="F188" s="83"/>
      <c r="G188" s="83"/>
      <c r="H188" s="83">
        <v>43032</v>
      </c>
      <c r="I188" s="83"/>
      <c r="J188" s="83">
        <v>3781</v>
      </c>
      <c r="K188" s="86">
        <f t="shared" si="19"/>
        <v>46813</v>
      </c>
      <c r="L188" s="83"/>
      <c r="M188" s="83"/>
      <c r="N188" s="83"/>
      <c r="O188" s="83"/>
      <c r="P188" s="87">
        <f t="shared" si="20"/>
        <v>46813</v>
      </c>
      <c r="Q188" s="88"/>
    </row>
    <row r="189" spans="1:17" s="78" customFormat="1" ht="13.5" customHeight="1">
      <c r="A189" s="82" t="s">
        <v>915</v>
      </c>
      <c r="B189" s="83" t="s">
        <v>1234</v>
      </c>
      <c r="C189" s="84" t="s">
        <v>1235</v>
      </c>
      <c r="D189" s="85">
        <v>13000</v>
      </c>
      <c r="E189" s="85">
        <v>13000</v>
      </c>
      <c r="F189" s="83"/>
      <c r="G189" s="83"/>
      <c r="H189" s="83"/>
      <c r="I189" s="83"/>
      <c r="J189" s="83"/>
      <c r="K189" s="86">
        <f t="shared" si="19"/>
        <v>0</v>
      </c>
      <c r="L189" s="83">
        <v>225</v>
      </c>
      <c r="M189" s="83"/>
      <c r="N189" s="83"/>
      <c r="O189" s="83"/>
      <c r="P189" s="87">
        <f t="shared" si="20"/>
        <v>225</v>
      </c>
      <c r="Q189" s="88"/>
    </row>
    <row r="190" spans="1:17" s="78" customFormat="1" ht="13.5" customHeight="1">
      <c r="A190" s="82" t="s">
        <v>918</v>
      </c>
      <c r="B190" s="83" t="s">
        <v>1236</v>
      </c>
      <c r="C190" s="84" t="s">
        <v>1237</v>
      </c>
      <c r="D190" s="85">
        <v>10000</v>
      </c>
      <c r="E190" s="85">
        <v>7829</v>
      </c>
      <c r="F190" s="83"/>
      <c r="G190" s="83"/>
      <c r="H190" s="83">
        <v>373</v>
      </c>
      <c r="I190" s="83"/>
      <c r="J190" s="83"/>
      <c r="K190" s="86">
        <f t="shared" si="19"/>
        <v>373</v>
      </c>
      <c r="L190" s="83">
        <v>130</v>
      </c>
      <c r="M190" s="83"/>
      <c r="N190" s="83"/>
      <c r="O190" s="83"/>
      <c r="P190" s="87">
        <f t="shared" si="20"/>
        <v>503</v>
      </c>
      <c r="Q190" s="88"/>
    </row>
    <row r="191" spans="1:17" s="78" customFormat="1" ht="13.5" customHeight="1">
      <c r="A191" s="82" t="s">
        <v>921</v>
      </c>
      <c r="B191" s="83" t="s">
        <v>1238</v>
      </c>
      <c r="C191" s="84" t="s">
        <v>1239</v>
      </c>
      <c r="D191" s="85">
        <v>66000</v>
      </c>
      <c r="E191" s="85">
        <v>66590</v>
      </c>
      <c r="F191" s="83"/>
      <c r="G191" s="83"/>
      <c r="H191" s="83"/>
      <c r="I191" s="83"/>
      <c r="J191" s="83"/>
      <c r="K191" s="86">
        <f t="shared" si="19"/>
        <v>0</v>
      </c>
      <c r="L191" s="83">
        <v>3210</v>
      </c>
      <c r="M191" s="83"/>
      <c r="N191" s="83"/>
      <c r="O191" s="83"/>
      <c r="P191" s="87">
        <f t="shared" si="20"/>
        <v>3210</v>
      </c>
      <c r="Q191" s="88"/>
    </row>
    <row r="192" spans="1:17" s="78" customFormat="1" ht="13.5" customHeight="1">
      <c r="A192" s="82" t="s">
        <v>924</v>
      </c>
      <c r="B192" s="83" t="s">
        <v>1240</v>
      </c>
      <c r="C192" s="84" t="s">
        <v>1241</v>
      </c>
      <c r="D192" s="85">
        <v>10000</v>
      </c>
      <c r="E192" s="85">
        <v>10000</v>
      </c>
      <c r="F192" s="83"/>
      <c r="G192" s="83"/>
      <c r="H192" s="83"/>
      <c r="I192" s="83"/>
      <c r="J192" s="83"/>
      <c r="K192" s="86">
        <f t="shared" si="19"/>
        <v>0</v>
      </c>
      <c r="L192" s="83">
        <v>2281</v>
      </c>
      <c r="M192" s="83"/>
      <c r="N192" s="83"/>
      <c r="O192" s="83"/>
      <c r="P192" s="87">
        <f t="shared" si="20"/>
        <v>2281</v>
      </c>
      <c r="Q192" s="88"/>
    </row>
    <row r="193" spans="1:17" s="78" customFormat="1" ht="13.5" customHeight="1">
      <c r="A193" s="82" t="s">
        <v>927</v>
      </c>
      <c r="B193" s="83" t="s">
        <v>1242</v>
      </c>
      <c r="C193" s="84" t="s">
        <v>1243</v>
      </c>
      <c r="D193" s="85">
        <v>3000</v>
      </c>
      <c r="E193" s="85">
        <v>3000</v>
      </c>
      <c r="F193" s="83"/>
      <c r="G193" s="83"/>
      <c r="H193" s="83"/>
      <c r="I193" s="83"/>
      <c r="J193" s="83">
        <v>3000</v>
      </c>
      <c r="K193" s="86">
        <f t="shared" si="19"/>
        <v>3000</v>
      </c>
      <c r="L193" s="83"/>
      <c r="M193" s="83"/>
      <c r="N193" s="83"/>
      <c r="O193" s="83"/>
      <c r="P193" s="87">
        <f t="shared" si="20"/>
        <v>3000</v>
      </c>
      <c r="Q193" s="88"/>
    </row>
    <row r="194" spans="1:17" s="78" customFormat="1" ht="13.5" customHeight="1">
      <c r="A194" s="82" t="s">
        <v>930</v>
      </c>
      <c r="B194" s="83" t="s">
        <v>1244</v>
      </c>
      <c r="C194" s="84" t="s">
        <v>1245</v>
      </c>
      <c r="D194" s="85">
        <v>33000</v>
      </c>
      <c r="E194" s="85">
        <v>33000</v>
      </c>
      <c r="F194" s="83"/>
      <c r="G194" s="83"/>
      <c r="H194" s="83"/>
      <c r="I194" s="83"/>
      <c r="J194" s="83">
        <v>33000</v>
      </c>
      <c r="K194" s="86">
        <f t="shared" si="19"/>
        <v>33000</v>
      </c>
      <c r="L194" s="83"/>
      <c r="M194" s="83"/>
      <c r="N194" s="83"/>
      <c r="O194" s="83"/>
      <c r="P194" s="87">
        <f t="shared" si="20"/>
        <v>33000</v>
      </c>
      <c r="Q194" s="88"/>
    </row>
    <row r="195" spans="1:17" s="78" customFormat="1" ht="13.5" customHeight="1">
      <c r="A195" s="82" t="s">
        <v>933</v>
      </c>
      <c r="B195" s="83" t="s">
        <v>1246</v>
      </c>
      <c r="C195" s="84" t="s">
        <v>1247</v>
      </c>
      <c r="D195" s="85">
        <v>31620</v>
      </c>
      <c r="E195" s="85">
        <v>31620</v>
      </c>
      <c r="F195" s="83"/>
      <c r="G195" s="83"/>
      <c r="H195" s="83"/>
      <c r="I195" s="83"/>
      <c r="J195" s="83">
        <v>31600</v>
      </c>
      <c r="K195" s="86">
        <f t="shared" si="19"/>
        <v>31600</v>
      </c>
      <c r="L195" s="83"/>
      <c r="M195" s="83"/>
      <c r="N195" s="83"/>
      <c r="O195" s="83"/>
      <c r="P195" s="87">
        <f t="shared" si="20"/>
        <v>31600</v>
      </c>
      <c r="Q195" s="88"/>
    </row>
    <row r="196" spans="1:17" s="78" customFormat="1" ht="13.5" customHeight="1">
      <c r="A196" s="82" t="s">
        <v>936</v>
      </c>
      <c r="B196" s="83" t="s">
        <v>1248</v>
      </c>
      <c r="C196" s="84" t="s">
        <v>1249</v>
      </c>
      <c r="D196" s="85">
        <v>40080</v>
      </c>
      <c r="E196" s="85">
        <v>40080</v>
      </c>
      <c r="F196" s="83"/>
      <c r="G196" s="83"/>
      <c r="H196" s="83"/>
      <c r="I196" s="83"/>
      <c r="J196" s="83"/>
      <c r="K196" s="86">
        <f t="shared" si="19"/>
        <v>0</v>
      </c>
      <c r="L196" s="83"/>
      <c r="M196" s="83"/>
      <c r="N196" s="83"/>
      <c r="O196" s="83">
        <v>40080</v>
      </c>
      <c r="P196" s="87">
        <f t="shared" si="20"/>
        <v>40080</v>
      </c>
      <c r="Q196" s="88"/>
    </row>
    <row r="197" spans="1:17" s="78" customFormat="1" ht="13.5" customHeight="1">
      <c r="A197" s="82" t="s">
        <v>962</v>
      </c>
      <c r="B197" s="83" t="s">
        <v>1250</v>
      </c>
      <c r="C197" s="84" t="s">
        <v>1251</v>
      </c>
      <c r="D197" s="85">
        <v>35964</v>
      </c>
      <c r="E197" s="85">
        <v>35964</v>
      </c>
      <c r="F197" s="83"/>
      <c r="G197" s="83"/>
      <c r="H197" s="83">
        <v>36063</v>
      </c>
      <c r="I197" s="83"/>
      <c r="J197" s="83"/>
      <c r="K197" s="86">
        <f t="shared" si="19"/>
        <v>36063</v>
      </c>
      <c r="L197" s="83"/>
      <c r="M197" s="83"/>
      <c r="N197" s="83"/>
      <c r="O197" s="83"/>
      <c r="P197" s="87">
        <f t="shared" si="20"/>
        <v>36063</v>
      </c>
      <c r="Q197" s="88"/>
    </row>
    <row r="198" spans="1:17" s="78" customFormat="1" ht="13.5" customHeight="1">
      <c r="A198" s="82" t="s">
        <v>965</v>
      </c>
      <c r="B198" s="83" t="s">
        <v>1252</v>
      </c>
      <c r="C198" s="84" t="s">
        <v>1253</v>
      </c>
      <c r="D198" s="85">
        <v>31012</v>
      </c>
      <c r="E198" s="85">
        <v>31012</v>
      </c>
      <c r="F198" s="83"/>
      <c r="G198" s="83"/>
      <c r="H198" s="83">
        <v>29409</v>
      </c>
      <c r="I198" s="83"/>
      <c r="J198" s="83"/>
      <c r="K198" s="86">
        <f t="shared" si="19"/>
        <v>29409</v>
      </c>
      <c r="L198" s="83"/>
      <c r="M198" s="83"/>
      <c r="N198" s="83"/>
      <c r="O198" s="83"/>
      <c r="P198" s="87">
        <f t="shared" si="20"/>
        <v>29409</v>
      </c>
      <c r="Q198" s="88"/>
    </row>
    <row r="199" spans="1:17" s="78" customFormat="1" ht="13.5" customHeight="1">
      <c r="A199" s="82" t="s">
        <v>968</v>
      </c>
      <c r="B199" s="83" t="s">
        <v>1254</v>
      </c>
      <c r="C199" s="84" t="s">
        <v>1255</v>
      </c>
      <c r="D199" s="85">
        <v>2405</v>
      </c>
      <c r="E199" s="85">
        <v>2405</v>
      </c>
      <c r="F199" s="83"/>
      <c r="G199" s="83"/>
      <c r="H199" s="83">
        <v>2373</v>
      </c>
      <c r="I199" s="83"/>
      <c r="J199" s="83"/>
      <c r="K199" s="86">
        <f t="shared" si="19"/>
        <v>2373</v>
      </c>
      <c r="L199" s="83"/>
      <c r="M199" s="83"/>
      <c r="N199" s="83"/>
      <c r="O199" s="83"/>
      <c r="P199" s="87">
        <f t="shared" si="20"/>
        <v>2373</v>
      </c>
      <c r="Q199" s="88"/>
    </row>
    <row r="200" spans="1:17" s="78" customFormat="1" ht="13.5" customHeight="1">
      <c r="A200" s="82" t="s">
        <v>971</v>
      </c>
      <c r="B200" s="83" t="s">
        <v>1256</v>
      </c>
      <c r="C200" s="84" t="s">
        <v>1257</v>
      </c>
      <c r="D200" s="85">
        <v>12628</v>
      </c>
      <c r="E200" s="85">
        <v>12628</v>
      </c>
      <c r="F200" s="83"/>
      <c r="G200" s="83"/>
      <c r="H200" s="83"/>
      <c r="I200" s="83"/>
      <c r="J200" s="83"/>
      <c r="K200" s="86">
        <f t="shared" si="19"/>
        <v>0</v>
      </c>
      <c r="L200" s="83"/>
      <c r="M200" s="83"/>
      <c r="N200" s="83">
        <v>12628</v>
      </c>
      <c r="O200" s="83"/>
      <c r="P200" s="87">
        <f t="shared" si="20"/>
        <v>12628</v>
      </c>
      <c r="Q200" s="88">
        <v>12628</v>
      </c>
    </row>
    <row r="201" spans="1:17" s="78" customFormat="1" ht="13.5" customHeight="1">
      <c r="A201" s="82" t="s">
        <v>974</v>
      </c>
      <c r="B201" s="83" t="s">
        <v>1258</v>
      </c>
      <c r="C201" s="82" t="s">
        <v>1259</v>
      </c>
      <c r="D201" s="85"/>
      <c r="E201" s="85">
        <v>2171</v>
      </c>
      <c r="F201" s="83"/>
      <c r="G201" s="83"/>
      <c r="H201" s="83"/>
      <c r="I201" s="83"/>
      <c r="J201" s="83"/>
      <c r="K201" s="86">
        <f t="shared" si="19"/>
        <v>0</v>
      </c>
      <c r="L201" s="83"/>
      <c r="M201" s="83">
        <v>2171</v>
      </c>
      <c r="N201" s="83"/>
      <c r="O201" s="83"/>
      <c r="P201" s="87">
        <f t="shared" si="20"/>
        <v>2171</v>
      </c>
      <c r="Q201" s="88">
        <v>2171</v>
      </c>
    </row>
    <row r="202" spans="1:17" s="78" customFormat="1" ht="13.5" customHeight="1">
      <c r="A202" s="82" t="s">
        <v>977</v>
      </c>
      <c r="B202" s="83" t="s">
        <v>1260</v>
      </c>
      <c r="C202" s="82" t="s">
        <v>1261</v>
      </c>
      <c r="D202" s="85"/>
      <c r="E202" s="85">
        <v>200</v>
      </c>
      <c r="F202" s="83"/>
      <c r="G202" s="83"/>
      <c r="H202" s="83"/>
      <c r="I202" s="83"/>
      <c r="J202" s="83"/>
      <c r="K202" s="86">
        <f t="shared" si="19"/>
        <v>0</v>
      </c>
      <c r="L202" s="83">
        <v>200</v>
      </c>
      <c r="M202" s="83"/>
      <c r="N202" s="83"/>
      <c r="O202" s="83"/>
      <c r="P202" s="87">
        <f t="shared" si="20"/>
        <v>200</v>
      </c>
      <c r="Q202" s="88"/>
    </row>
    <row r="203" spans="1:17" s="78" customFormat="1" ht="13.5" customHeight="1">
      <c r="A203" s="82" t="s">
        <v>980</v>
      </c>
      <c r="B203" s="83" t="s">
        <v>1262</v>
      </c>
      <c r="C203" s="82" t="s">
        <v>1263</v>
      </c>
      <c r="D203" s="85"/>
      <c r="E203" s="85">
        <v>30000</v>
      </c>
      <c r="F203" s="83"/>
      <c r="G203" s="83"/>
      <c r="H203" s="83"/>
      <c r="I203" s="83"/>
      <c r="J203" s="83"/>
      <c r="K203" s="86">
        <f t="shared" si="19"/>
        <v>0</v>
      </c>
      <c r="L203" s="83"/>
      <c r="M203" s="83"/>
      <c r="N203" s="83">
        <v>30000</v>
      </c>
      <c r="O203" s="83"/>
      <c r="P203" s="87">
        <f t="shared" si="20"/>
        <v>30000</v>
      </c>
      <c r="Q203" s="88"/>
    </row>
    <row r="204" spans="1:17" s="78" customFormat="1" ht="13.5" customHeight="1">
      <c r="A204" s="82" t="s">
        <v>982</v>
      </c>
      <c r="B204" s="83" t="s">
        <v>1188</v>
      </c>
      <c r="C204" s="82" t="s">
        <v>987</v>
      </c>
      <c r="D204" s="85"/>
      <c r="E204" s="85">
        <v>501</v>
      </c>
      <c r="F204" s="83"/>
      <c r="G204" s="83"/>
      <c r="H204" s="83"/>
      <c r="I204" s="83"/>
      <c r="J204" s="83">
        <v>501</v>
      </c>
      <c r="K204" s="86">
        <f t="shared" si="19"/>
        <v>501</v>
      </c>
      <c r="L204" s="83"/>
      <c r="M204" s="83"/>
      <c r="N204" s="83"/>
      <c r="O204" s="83"/>
      <c r="P204" s="87">
        <f t="shared" si="20"/>
        <v>501</v>
      </c>
      <c r="Q204" s="88"/>
    </row>
    <row r="205" spans="1:17" s="78" customFormat="1" ht="13.5" customHeight="1">
      <c r="A205" s="82" t="s">
        <v>985</v>
      </c>
      <c r="B205" s="83" t="s">
        <v>1188</v>
      </c>
      <c r="C205" s="82" t="s">
        <v>989</v>
      </c>
      <c r="D205" s="85"/>
      <c r="E205" s="85">
        <v>5000</v>
      </c>
      <c r="F205" s="83"/>
      <c r="G205" s="83"/>
      <c r="H205" s="83"/>
      <c r="I205" s="83"/>
      <c r="J205" s="83">
        <v>5000</v>
      </c>
      <c r="K205" s="86">
        <f t="shared" si="19"/>
        <v>5000</v>
      </c>
      <c r="L205" s="83"/>
      <c r="M205" s="83"/>
      <c r="N205" s="83"/>
      <c r="O205" s="83"/>
      <c r="P205" s="87">
        <f t="shared" si="20"/>
        <v>5000</v>
      </c>
      <c r="Q205" s="88"/>
    </row>
    <row r="206" spans="2:17" s="59" customFormat="1" ht="13.5" customHeight="1" thickBot="1">
      <c r="B206" s="58"/>
      <c r="D206" s="89"/>
      <c r="E206" s="89"/>
      <c r="F206" s="58"/>
      <c r="G206" s="58"/>
      <c r="H206" s="58"/>
      <c r="I206" s="58"/>
      <c r="J206" s="58"/>
      <c r="K206" s="61"/>
      <c r="L206" s="58"/>
      <c r="M206" s="58"/>
      <c r="N206" s="58"/>
      <c r="O206" s="58"/>
      <c r="P206" s="63"/>
      <c r="Q206" s="63"/>
    </row>
    <row r="207" spans="2:17" s="91" customFormat="1" ht="18" customHeight="1" thickBot="1">
      <c r="B207" s="92" t="s">
        <v>1264</v>
      </c>
      <c r="C207" s="93"/>
      <c r="D207" s="94">
        <f aca="true" t="shared" si="21" ref="D207:Q207">SUM(D186:D205)</f>
        <v>405038</v>
      </c>
      <c r="E207" s="94">
        <f t="shared" si="21"/>
        <v>481164</v>
      </c>
      <c r="F207" s="94">
        <f t="shared" si="21"/>
        <v>8828</v>
      </c>
      <c r="G207" s="94">
        <f t="shared" si="21"/>
        <v>2129</v>
      </c>
      <c r="H207" s="94">
        <f t="shared" si="21"/>
        <v>131522</v>
      </c>
      <c r="I207" s="94">
        <f t="shared" si="21"/>
        <v>0</v>
      </c>
      <c r="J207" s="94">
        <f t="shared" si="21"/>
        <v>150239</v>
      </c>
      <c r="K207" s="94">
        <f t="shared" si="21"/>
        <v>292718</v>
      </c>
      <c r="L207" s="94">
        <f t="shared" si="21"/>
        <v>6130</v>
      </c>
      <c r="M207" s="94">
        <f t="shared" si="21"/>
        <v>2171</v>
      </c>
      <c r="N207" s="94">
        <f t="shared" si="21"/>
        <v>42628</v>
      </c>
      <c r="O207" s="94">
        <f t="shared" si="21"/>
        <v>40080</v>
      </c>
      <c r="P207" s="94">
        <f t="shared" si="21"/>
        <v>383727</v>
      </c>
      <c r="Q207" s="94">
        <f t="shared" si="21"/>
        <v>87028</v>
      </c>
    </row>
    <row r="208" spans="2:17" s="59" customFormat="1" ht="13.5" customHeight="1">
      <c r="B208" s="58"/>
      <c r="D208" s="89"/>
      <c r="E208" s="89"/>
      <c r="F208" s="58"/>
      <c r="G208" s="58"/>
      <c r="H208" s="58"/>
      <c r="I208" s="58"/>
      <c r="J208" s="58"/>
      <c r="K208" s="109"/>
      <c r="L208" s="58"/>
      <c r="M208" s="58"/>
      <c r="N208" s="58"/>
      <c r="O208" s="58"/>
      <c r="P208" s="63"/>
      <c r="Q208" s="63"/>
    </row>
    <row r="209" spans="1:17" s="59" customFormat="1" ht="19.5" customHeight="1">
      <c r="A209" s="99" t="s">
        <v>1265</v>
      </c>
      <c r="B209" s="100" t="s">
        <v>1266</v>
      </c>
      <c r="D209" s="89"/>
      <c r="E209" s="89"/>
      <c r="F209" s="58"/>
      <c r="G209" s="58"/>
      <c r="H209" s="58"/>
      <c r="I209" s="58"/>
      <c r="J209" s="58"/>
      <c r="K209" s="109"/>
      <c r="L209" s="58"/>
      <c r="M209" s="58"/>
      <c r="N209" s="58"/>
      <c r="O209" s="58"/>
      <c r="P209" s="63"/>
      <c r="Q209" s="63"/>
    </row>
    <row r="210" spans="2:17" s="59" customFormat="1" ht="3.75" customHeight="1">
      <c r="B210" s="58"/>
      <c r="D210" s="89"/>
      <c r="E210" s="89"/>
      <c r="F210" s="58"/>
      <c r="G210" s="58"/>
      <c r="H210" s="58"/>
      <c r="I210" s="58"/>
      <c r="J210" s="58"/>
      <c r="K210" s="109"/>
      <c r="L210" s="58"/>
      <c r="M210" s="58"/>
      <c r="N210" s="58"/>
      <c r="O210" s="58"/>
      <c r="P210" s="63"/>
      <c r="Q210" s="63"/>
    </row>
    <row r="211" spans="1:17" s="78" customFormat="1" ht="13.5" customHeight="1">
      <c r="A211" s="82" t="s">
        <v>906</v>
      </c>
      <c r="B211" s="83" t="s">
        <v>1267</v>
      </c>
      <c r="C211" s="84" t="s">
        <v>1268</v>
      </c>
      <c r="D211" s="85">
        <v>24300</v>
      </c>
      <c r="E211" s="85">
        <v>27091</v>
      </c>
      <c r="F211" s="83">
        <v>8632</v>
      </c>
      <c r="G211" s="83">
        <v>2922</v>
      </c>
      <c r="H211" s="83">
        <v>14888</v>
      </c>
      <c r="I211" s="83"/>
      <c r="J211" s="83"/>
      <c r="K211" s="86">
        <f aca="true" t="shared" si="22" ref="K211:K230">SUM(F211:J211)</f>
        <v>26442</v>
      </c>
      <c r="L211" s="83">
        <v>240</v>
      </c>
      <c r="M211" s="83"/>
      <c r="N211" s="83"/>
      <c r="O211" s="83"/>
      <c r="P211" s="87">
        <f aca="true" t="shared" si="23" ref="P211:P230">SUM(K211:O211)</f>
        <v>26682</v>
      </c>
      <c r="Q211" s="88"/>
    </row>
    <row r="212" spans="1:17" s="78" customFormat="1" ht="13.5" customHeight="1">
      <c r="A212" s="82" t="s">
        <v>909</v>
      </c>
      <c r="B212" s="83" t="s">
        <v>1269</v>
      </c>
      <c r="C212" s="84" t="s">
        <v>1270</v>
      </c>
      <c r="D212" s="85">
        <v>16630</v>
      </c>
      <c r="E212" s="85">
        <v>34818</v>
      </c>
      <c r="F212" s="83">
        <v>17</v>
      </c>
      <c r="G212" s="83">
        <v>4</v>
      </c>
      <c r="H212" s="83">
        <v>25804</v>
      </c>
      <c r="I212" s="83"/>
      <c r="J212" s="83">
        <v>1600</v>
      </c>
      <c r="K212" s="86">
        <f t="shared" si="22"/>
        <v>27425</v>
      </c>
      <c r="L212" s="83"/>
      <c r="M212" s="83"/>
      <c r="N212" s="83"/>
      <c r="O212" s="83"/>
      <c r="P212" s="87">
        <f t="shared" si="23"/>
        <v>27425</v>
      </c>
      <c r="Q212" s="88"/>
    </row>
    <row r="213" spans="1:17" s="78" customFormat="1" ht="13.5" customHeight="1">
      <c r="A213" s="82" t="s">
        <v>912</v>
      </c>
      <c r="B213" s="83" t="s">
        <v>1271</v>
      </c>
      <c r="C213" s="84" t="s">
        <v>1272</v>
      </c>
      <c r="D213" s="85">
        <v>32000</v>
      </c>
      <c r="E213" s="85">
        <v>48438</v>
      </c>
      <c r="F213" s="83">
        <v>145</v>
      </c>
      <c r="G213" s="83">
        <v>42</v>
      </c>
      <c r="H213" s="83">
        <v>47442</v>
      </c>
      <c r="I213" s="83"/>
      <c r="J213" s="83">
        <v>800</v>
      </c>
      <c r="K213" s="86">
        <f t="shared" si="22"/>
        <v>48429</v>
      </c>
      <c r="L213" s="83"/>
      <c r="M213" s="83"/>
      <c r="N213" s="83"/>
      <c r="O213" s="83"/>
      <c r="P213" s="87">
        <f t="shared" si="23"/>
        <v>48429</v>
      </c>
      <c r="Q213" s="88"/>
    </row>
    <row r="214" spans="1:17" s="78" customFormat="1" ht="13.5" customHeight="1">
      <c r="A214" s="82" t="s">
        <v>915</v>
      </c>
      <c r="B214" s="83" t="s">
        <v>1273</v>
      </c>
      <c r="C214" s="84" t="s">
        <v>1274</v>
      </c>
      <c r="D214" s="85">
        <v>7800</v>
      </c>
      <c r="E214" s="85">
        <v>13494</v>
      </c>
      <c r="F214" s="83">
        <v>1822</v>
      </c>
      <c r="G214" s="83">
        <v>260</v>
      </c>
      <c r="H214" s="83">
        <v>11116</v>
      </c>
      <c r="I214" s="83"/>
      <c r="J214" s="83">
        <v>50</v>
      </c>
      <c r="K214" s="86">
        <f t="shared" si="22"/>
        <v>13248</v>
      </c>
      <c r="L214" s="83"/>
      <c r="M214" s="83"/>
      <c r="N214" s="83"/>
      <c r="O214" s="83"/>
      <c r="P214" s="87">
        <f t="shared" si="23"/>
        <v>13248</v>
      </c>
      <c r="Q214" s="88"/>
    </row>
    <row r="215" spans="1:17" s="78" customFormat="1" ht="13.5" customHeight="1">
      <c r="A215" s="82" t="s">
        <v>918</v>
      </c>
      <c r="B215" s="83" t="s">
        <v>1275</v>
      </c>
      <c r="C215" s="84" t="s">
        <v>1276</v>
      </c>
      <c r="D215" s="85">
        <v>1600</v>
      </c>
      <c r="E215" s="85">
        <v>1687</v>
      </c>
      <c r="F215" s="83"/>
      <c r="G215" s="83"/>
      <c r="H215" s="83"/>
      <c r="I215" s="83"/>
      <c r="J215" s="83"/>
      <c r="K215" s="86">
        <f t="shared" si="22"/>
        <v>0</v>
      </c>
      <c r="L215" s="83">
        <v>1687</v>
      </c>
      <c r="M215" s="83"/>
      <c r="N215" s="83"/>
      <c r="O215" s="83"/>
      <c r="P215" s="87">
        <f t="shared" si="23"/>
        <v>1687</v>
      </c>
      <c r="Q215" s="88"/>
    </row>
    <row r="216" spans="1:17" s="78" customFormat="1" ht="13.5" customHeight="1">
      <c r="A216" s="82" t="s">
        <v>921</v>
      </c>
      <c r="B216" s="83" t="s">
        <v>1277</v>
      </c>
      <c r="C216" s="84" t="s">
        <v>1278</v>
      </c>
      <c r="D216" s="85">
        <v>75000</v>
      </c>
      <c r="E216" s="85">
        <v>125000</v>
      </c>
      <c r="F216" s="83"/>
      <c r="G216" s="83"/>
      <c r="H216" s="83"/>
      <c r="I216" s="83"/>
      <c r="J216" s="83"/>
      <c r="K216" s="86">
        <f t="shared" si="22"/>
        <v>0</v>
      </c>
      <c r="L216" s="83">
        <v>465</v>
      </c>
      <c r="M216" s="83"/>
      <c r="N216" s="83"/>
      <c r="O216" s="83"/>
      <c r="P216" s="87">
        <f t="shared" si="23"/>
        <v>465</v>
      </c>
      <c r="Q216" s="88"/>
    </row>
    <row r="217" spans="1:17" s="78" customFormat="1" ht="13.5" customHeight="1">
      <c r="A217" s="82" t="s">
        <v>924</v>
      </c>
      <c r="B217" s="83" t="s">
        <v>1279</v>
      </c>
      <c r="C217" s="84" t="s">
        <v>1280</v>
      </c>
      <c r="D217" s="85">
        <v>4500</v>
      </c>
      <c r="E217" s="85">
        <v>7500</v>
      </c>
      <c r="F217" s="83"/>
      <c r="G217" s="83"/>
      <c r="H217" s="83"/>
      <c r="I217" s="83"/>
      <c r="J217" s="83"/>
      <c r="K217" s="86">
        <f t="shared" si="22"/>
        <v>0</v>
      </c>
      <c r="L217" s="83">
        <v>7500</v>
      </c>
      <c r="M217" s="83"/>
      <c r="N217" s="83"/>
      <c r="O217" s="83"/>
      <c r="P217" s="87">
        <f t="shared" si="23"/>
        <v>7500</v>
      </c>
      <c r="Q217" s="88"/>
    </row>
    <row r="218" spans="1:17" s="78" customFormat="1" ht="13.5" customHeight="1">
      <c r="A218" s="82" t="s">
        <v>927</v>
      </c>
      <c r="B218" s="83" t="s">
        <v>1281</v>
      </c>
      <c r="C218" s="84" t="s">
        <v>1282</v>
      </c>
      <c r="D218" s="85">
        <v>3924</v>
      </c>
      <c r="E218" s="85">
        <v>3924</v>
      </c>
      <c r="F218" s="83"/>
      <c r="G218" s="83"/>
      <c r="H218" s="83"/>
      <c r="I218" s="83"/>
      <c r="J218" s="83">
        <v>3924</v>
      </c>
      <c r="K218" s="86">
        <f t="shared" si="22"/>
        <v>3924</v>
      </c>
      <c r="L218" s="83"/>
      <c r="M218" s="83"/>
      <c r="N218" s="83"/>
      <c r="O218" s="83"/>
      <c r="P218" s="87">
        <f t="shared" si="23"/>
        <v>3924</v>
      </c>
      <c r="Q218" s="88"/>
    </row>
    <row r="219" spans="1:17" s="78" customFormat="1" ht="13.5" customHeight="1">
      <c r="A219" s="82" t="s">
        <v>930</v>
      </c>
      <c r="B219" s="83" t="s">
        <v>1283</v>
      </c>
      <c r="C219" s="82" t="s">
        <v>1284</v>
      </c>
      <c r="D219" s="85">
        <v>2000</v>
      </c>
      <c r="E219" s="85">
        <v>5000</v>
      </c>
      <c r="F219" s="83"/>
      <c r="G219" s="83"/>
      <c r="H219" s="83"/>
      <c r="I219" s="83"/>
      <c r="J219" s="83">
        <v>5000</v>
      </c>
      <c r="K219" s="86">
        <f t="shared" si="22"/>
        <v>5000</v>
      </c>
      <c r="L219" s="83"/>
      <c r="M219" s="83"/>
      <c r="N219" s="83"/>
      <c r="O219" s="83"/>
      <c r="P219" s="87">
        <f t="shared" si="23"/>
        <v>5000</v>
      </c>
      <c r="Q219" s="88"/>
    </row>
    <row r="220" spans="1:17" s="78" customFormat="1" ht="13.5" customHeight="1">
      <c r="A220" s="82" t="s">
        <v>933</v>
      </c>
      <c r="B220" s="83" t="s">
        <v>1285</v>
      </c>
      <c r="C220" s="84" t="s">
        <v>1286</v>
      </c>
      <c r="D220" s="85">
        <v>11500</v>
      </c>
      <c r="E220" s="85">
        <v>7500</v>
      </c>
      <c r="F220" s="83"/>
      <c r="G220" s="83"/>
      <c r="H220" s="83"/>
      <c r="I220" s="83"/>
      <c r="J220" s="83"/>
      <c r="K220" s="86">
        <f t="shared" si="22"/>
        <v>0</v>
      </c>
      <c r="L220" s="83"/>
      <c r="M220" s="83"/>
      <c r="N220" s="83"/>
      <c r="O220" s="83"/>
      <c r="P220" s="87">
        <f t="shared" si="23"/>
        <v>0</v>
      </c>
      <c r="Q220" s="88"/>
    </row>
    <row r="221" spans="1:17" s="78" customFormat="1" ht="13.5" customHeight="1">
      <c r="A221" s="82" t="s">
        <v>936</v>
      </c>
      <c r="B221" s="83" t="s">
        <v>1287</v>
      </c>
      <c r="C221" s="84" t="s">
        <v>1288</v>
      </c>
      <c r="D221" s="85">
        <v>5000</v>
      </c>
      <c r="E221" s="85"/>
      <c r="F221" s="83"/>
      <c r="G221" s="83"/>
      <c r="H221" s="83"/>
      <c r="I221" s="83"/>
      <c r="J221" s="83"/>
      <c r="K221" s="86">
        <f t="shared" si="22"/>
        <v>0</v>
      </c>
      <c r="L221" s="83"/>
      <c r="M221" s="83"/>
      <c r="N221" s="83"/>
      <c r="O221" s="83"/>
      <c r="P221" s="87">
        <f t="shared" si="23"/>
        <v>0</v>
      </c>
      <c r="Q221" s="88"/>
    </row>
    <row r="222" spans="1:17" s="78" customFormat="1" ht="13.5" customHeight="1">
      <c r="A222" s="82" t="s">
        <v>962</v>
      </c>
      <c r="B222" s="83" t="s">
        <v>1289</v>
      </c>
      <c r="C222" s="82" t="s">
        <v>1290</v>
      </c>
      <c r="D222" s="85"/>
      <c r="E222" s="85">
        <v>2000</v>
      </c>
      <c r="F222" s="83"/>
      <c r="G222" s="83"/>
      <c r="H222" s="83">
        <v>1500</v>
      </c>
      <c r="I222" s="83"/>
      <c r="J222" s="83">
        <v>500</v>
      </c>
      <c r="K222" s="86">
        <f t="shared" si="22"/>
        <v>2000</v>
      </c>
      <c r="L222" s="83"/>
      <c r="M222" s="83"/>
      <c r="N222" s="83"/>
      <c r="O222" s="83"/>
      <c r="P222" s="87">
        <f t="shared" si="23"/>
        <v>2000</v>
      </c>
      <c r="Q222" s="88"/>
    </row>
    <row r="223" spans="1:17" s="78" customFormat="1" ht="13.5" customHeight="1">
      <c r="A223" s="82" t="s">
        <v>965</v>
      </c>
      <c r="B223" s="83" t="s">
        <v>1291</v>
      </c>
      <c r="C223" s="82" t="s">
        <v>1292</v>
      </c>
      <c r="D223" s="85"/>
      <c r="E223" s="85">
        <v>1069</v>
      </c>
      <c r="F223" s="83"/>
      <c r="G223" s="83"/>
      <c r="H223" s="83"/>
      <c r="I223" s="83"/>
      <c r="J223" s="83"/>
      <c r="K223" s="86">
        <f t="shared" si="22"/>
        <v>0</v>
      </c>
      <c r="L223" s="83"/>
      <c r="M223" s="83">
        <v>1069</v>
      </c>
      <c r="N223" s="83"/>
      <c r="O223" s="83"/>
      <c r="P223" s="87">
        <f t="shared" si="23"/>
        <v>1069</v>
      </c>
      <c r="Q223" s="88">
        <v>1069</v>
      </c>
    </row>
    <row r="224" spans="1:17" s="78" customFormat="1" ht="13.5" customHeight="1">
      <c r="A224" s="82" t="s">
        <v>968</v>
      </c>
      <c r="B224" s="83" t="s">
        <v>1293</v>
      </c>
      <c r="C224" s="82" t="s">
        <v>1294</v>
      </c>
      <c r="D224" s="85"/>
      <c r="E224" s="85">
        <v>1600</v>
      </c>
      <c r="F224" s="83"/>
      <c r="G224" s="83"/>
      <c r="H224" s="83"/>
      <c r="I224" s="83"/>
      <c r="J224" s="83"/>
      <c r="K224" s="86">
        <f t="shared" si="22"/>
        <v>0</v>
      </c>
      <c r="L224" s="83"/>
      <c r="M224" s="83">
        <v>1599</v>
      </c>
      <c r="N224" s="83"/>
      <c r="O224" s="83"/>
      <c r="P224" s="87">
        <f t="shared" si="23"/>
        <v>1599</v>
      </c>
      <c r="Q224" s="88">
        <v>1599</v>
      </c>
    </row>
    <row r="225" spans="1:17" s="78" customFormat="1" ht="13.5" customHeight="1">
      <c r="A225" s="82" t="s">
        <v>971</v>
      </c>
      <c r="B225" s="83" t="s">
        <v>1295</v>
      </c>
      <c r="C225" s="82" t="s">
        <v>1296</v>
      </c>
      <c r="D225" s="85"/>
      <c r="E225" s="85">
        <v>3636</v>
      </c>
      <c r="F225" s="83"/>
      <c r="G225" s="83">
        <v>295</v>
      </c>
      <c r="H225" s="83"/>
      <c r="I225" s="83"/>
      <c r="J225" s="83"/>
      <c r="K225" s="86">
        <f t="shared" si="22"/>
        <v>295</v>
      </c>
      <c r="L225" s="83">
        <v>3341</v>
      </c>
      <c r="M225" s="83"/>
      <c r="N225" s="83"/>
      <c r="O225" s="83"/>
      <c r="P225" s="87">
        <f t="shared" si="23"/>
        <v>3636</v>
      </c>
      <c r="Q225" s="88"/>
    </row>
    <row r="226" spans="1:17" s="78" customFormat="1" ht="13.5" customHeight="1">
      <c r="A226" s="82" t="s">
        <v>974</v>
      </c>
      <c r="B226" s="83" t="s">
        <v>1297</v>
      </c>
      <c r="C226" s="82" t="s">
        <v>1298</v>
      </c>
      <c r="D226" s="85"/>
      <c r="E226" s="85">
        <v>100</v>
      </c>
      <c r="F226" s="83"/>
      <c r="G226" s="83"/>
      <c r="H226" s="83"/>
      <c r="I226" s="83"/>
      <c r="J226" s="83"/>
      <c r="K226" s="86">
        <f t="shared" si="22"/>
        <v>0</v>
      </c>
      <c r="L226" s="83">
        <v>100</v>
      </c>
      <c r="M226" s="83"/>
      <c r="N226" s="83"/>
      <c r="O226" s="83"/>
      <c r="P226" s="87">
        <f t="shared" si="23"/>
        <v>100</v>
      </c>
      <c r="Q226" s="88">
        <v>100</v>
      </c>
    </row>
    <row r="227" spans="1:17" s="78" customFormat="1" ht="13.5" customHeight="1">
      <c r="A227" s="82" t="s">
        <v>977</v>
      </c>
      <c r="B227" s="83" t="s">
        <v>1299</v>
      </c>
      <c r="C227" s="82" t="s">
        <v>1300</v>
      </c>
      <c r="D227" s="85"/>
      <c r="E227" s="85">
        <v>1699</v>
      </c>
      <c r="F227" s="83"/>
      <c r="G227" s="83"/>
      <c r="H227" s="83"/>
      <c r="I227" s="83"/>
      <c r="J227" s="83"/>
      <c r="K227" s="86">
        <f t="shared" si="22"/>
        <v>0</v>
      </c>
      <c r="L227" s="83">
        <v>1699</v>
      </c>
      <c r="M227" s="83"/>
      <c r="N227" s="83"/>
      <c r="O227" s="83"/>
      <c r="P227" s="87">
        <f t="shared" si="23"/>
        <v>1699</v>
      </c>
      <c r="Q227" s="88">
        <v>1699</v>
      </c>
    </row>
    <row r="228" spans="1:17" s="78" customFormat="1" ht="13.5" customHeight="1">
      <c r="A228" s="82" t="s">
        <v>980</v>
      </c>
      <c r="B228" s="83" t="s">
        <v>1301</v>
      </c>
      <c r="C228" s="82" t="s">
        <v>1302</v>
      </c>
      <c r="D228" s="85"/>
      <c r="E228" s="85">
        <v>6813</v>
      </c>
      <c r="F228" s="83"/>
      <c r="G228" s="83"/>
      <c r="H228" s="83"/>
      <c r="I228" s="83"/>
      <c r="J228" s="83"/>
      <c r="K228" s="86">
        <f t="shared" si="22"/>
        <v>0</v>
      </c>
      <c r="L228" s="83">
        <v>6813</v>
      </c>
      <c r="M228" s="83"/>
      <c r="N228" s="83"/>
      <c r="O228" s="83"/>
      <c r="P228" s="87">
        <f t="shared" si="23"/>
        <v>6813</v>
      </c>
      <c r="Q228" s="88"/>
    </row>
    <row r="229" spans="1:17" s="78" customFormat="1" ht="13.5" customHeight="1">
      <c r="A229" s="82" t="s">
        <v>982</v>
      </c>
      <c r="B229" s="83" t="s">
        <v>1303</v>
      </c>
      <c r="C229" s="82" t="s">
        <v>1304</v>
      </c>
      <c r="D229" s="85"/>
      <c r="E229" s="85">
        <v>300</v>
      </c>
      <c r="F229" s="83"/>
      <c r="G229" s="83"/>
      <c r="H229" s="83"/>
      <c r="I229" s="83"/>
      <c r="J229" s="83"/>
      <c r="K229" s="86">
        <f t="shared" si="22"/>
        <v>0</v>
      </c>
      <c r="L229" s="83"/>
      <c r="M229" s="83"/>
      <c r="N229" s="83"/>
      <c r="O229" s="83"/>
      <c r="P229" s="87">
        <f t="shared" si="23"/>
        <v>0</v>
      </c>
      <c r="Q229" s="88"/>
    </row>
    <row r="230" spans="1:17" s="78" customFormat="1" ht="13.5" customHeight="1">
      <c r="A230" s="82" t="s">
        <v>985</v>
      </c>
      <c r="B230" s="83" t="s">
        <v>1305</v>
      </c>
      <c r="C230" s="82" t="s">
        <v>1306</v>
      </c>
      <c r="D230" s="85"/>
      <c r="E230" s="85">
        <v>4000</v>
      </c>
      <c r="F230" s="83"/>
      <c r="G230" s="83"/>
      <c r="H230" s="83"/>
      <c r="I230" s="83"/>
      <c r="J230" s="83"/>
      <c r="K230" s="86">
        <f t="shared" si="22"/>
        <v>0</v>
      </c>
      <c r="L230" s="83"/>
      <c r="M230" s="83"/>
      <c r="N230" s="83">
        <v>4000</v>
      </c>
      <c r="O230" s="83"/>
      <c r="P230" s="87">
        <f t="shared" si="23"/>
        <v>4000</v>
      </c>
      <c r="Q230" s="88"/>
    </row>
    <row r="231" spans="1:17" s="59" customFormat="1" ht="10.5" customHeight="1" thickBot="1">
      <c r="A231" s="78"/>
      <c r="B231" s="58"/>
      <c r="D231" s="89"/>
      <c r="E231" s="89"/>
      <c r="F231" s="58"/>
      <c r="G231" s="58"/>
      <c r="H231" s="58"/>
      <c r="I231" s="58"/>
      <c r="J231" s="58"/>
      <c r="K231" s="61"/>
      <c r="L231" s="58"/>
      <c r="M231" s="58"/>
      <c r="N231" s="58"/>
      <c r="O231" s="58"/>
      <c r="P231" s="63"/>
      <c r="Q231" s="63"/>
    </row>
    <row r="232" spans="2:17" s="91" customFormat="1" ht="18" customHeight="1" thickBot="1">
      <c r="B232" s="92" t="s">
        <v>1307</v>
      </c>
      <c r="C232" s="93"/>
      <c r="D232" s="94">
        <f aca="true" t="shared" si="24" ref="D232:Q232">SUM(D211:D230)</f>
        <v>184254</v>
      </c>
      <c r="E232" s="94">
        <f t="shared" si="24"/>
        <v>295669</v>
      </c>
      <c r="F232" s="94">
        <f t="shared" si="24"/>
        <v>10616</v>
      </c>
      <c r="G232" s="94">
        <f t="shared" si="24"/>
        <v>3523</v>
      </c>
      <c r="H232" s="94">
        <f t="shared" si="24"/>
        <v>100750</v>
      </c>
      <c r="I232" s="94">
        <f t="shared" si="24"/>
        <v>0</v>
      </c>
      <c r="J232" s="94">
        <f t="shared" si="24"/>
        <v>11874</v>
      </c>
      <c r="K232" s="94">
        <f t="shared" si="24"/>
        <v>126763</v>
      </c>
      <c r="L232" s="94">
        <f t="shared" si="24"/>
        <v>21845</v>
      </c>
      <c r="M232" s="94">
        <f t="shared" si="24"/>
        <v>2668</v>
      </c>
      <c r="N232" s="94">
        <f t="shared" si="24"/>
        <v>4000</v>
      </c>
      <c r="O232" s="94">
        <f t="shared" si="24"/>
        <v>0</v>
      </c>
      <c r="P232" s="94">
        <f t="shared" si="24"/>
        <v>155276</v>
      </c>
      <c r="Q232" s="94">
        <f t="shared" si="24"/>
        <v>4467</v>
      </c>
    </row>
    <row r="233" spans="2:17" s="91" customFormat="1" ht="12.75" customHeight="1">
      <c r="B233" s="76"/>
      <c r="C233" s="111"/>
      <c r="D233" s="112"/>
      <c r="E233" s="112"/>
      <c r="F233" s="113"/>
      <c r="G233" s="113"/>
      <c r="H233" s="113"/>
      <c r="I233" s="113"/>
      <c r="J233" s="113"/>
      <c r="K233" s="116"/>
      <c r="L233" s="113"/>
      <c r="M233" s="113"/>
      <c r="N233" s="113"/>
      <c r="O233" s="113"/>
      <c r="P233" s="115"/>
      <c r="Q233" s="115"/>
    </row>
    <row r="234" spans="1:17" s="59" customFormat="1" ht="22.5" customHeight="1">
      <c r="A234" s="99" t="s">
        <v>1308</v>
      </c>
      <c r="B234" s="100" t="s">
        <v>1309</v>
      </c>
      <c r="D234" s="89"/>
      <c r="E234" s="89"/>
      <c r="F234" s="58"/>
      <c r="G234" s="58"/>
      <c r="H234" s="58"/>
      <c r="I234" s="58"/>
      <c r="J234" s="58"/>
      <c r="K234" s="109"/>
      <c r="L234" s="58"/>
      <c r="M234" s="58"/>
      <c r="N234" s="58"/>
      <c r="O234" s="58"/>
      <c r="P234" s="63"/>
      <c r="Q234" s="63"/>
    </row>
    <row r="235" spans="2:17" s="59" customFormat="1" ht="4.5" customHeight="1">
      <c r="B235" s="58"/>
      <c r="D235" s="89"/>
      <c r="E235" s="89"/>
      <c r="F235" s="58"/>
      <c r="G235" s="58"/>
      <c r="H235" s="58"/>
      <c r="I235" s="58"/>
      <c r="J235" s="58"/>
      <c r="K235" s="109"/>
      <c r="L235" s="58"/>
      <c r="M235" s="58"/>
      <c r="N235" s="58"/>
      <c r="O235" s="58"/>
      <c r="P235" s="63"/>
      <c r="Q235" s="63"/>
    </row>
    <row r="236" spans="1:17" s="78" customFormat="1" ht="13.5" customHeight="1">
      <c r="A236" s="82" t="s">
        <v>906</v>
      </c>
      <c r="B236" s="83" t="s">
        <v>1310</v>
      </c>
      <c r="C236" s="84" t="s">
        <v>1311</v>
      </c>
      <c r="D236" s="85">
        <v>365627</v>
      </c>
      <c r="E236" s="85">
        <v>391626</v>
      </c>
      <c r="F236" s="83">
        <v>235948</v>
      </c>
      <c r="G236" s="83">
        <v>75806</v>
      </c>
      <c r="H236" s="83">
        <v>50158</v>
      </c>
      <c r="I236" s="83"/>
      <c r="J236" s="83"/>
      <c r="K236" s="86">
        <f aca="true" t="shared" si="25" ref="K236:K268">SUM(F236:J236)</f>
        <v>361912</v>
      </c>
      <c r="L236" s="83">
        <v>17775</v>
      </c>
      <c r="M236" s="83">
        <v>1657</v>
      </c>
      <c r="N236" s="83"/>
      <c r="O236" s="83"/>
      <c r="P236" s="87">
        <f aca="true" t="shared" si="26" ref="P236:P268">SUM(K236:O236)</f>
        <v>381344</v>
      </c>
      <c r="Q236" s="88">
        <v>381344</v>
      </c>
    </row>
    <row r="237" spans="1:17" s="78" customFormat="1" ht="13.5" customHeight="1">
      <c r="A237" s="82" t="s">
        <v>909</v>
      </c>
      <c r="B237" s="83" t="s">
        <v>1312</v>
      </c>
      <c r="C237" s="84" t="s">
        <v>1313</v>
      </c>
      <c r="D237" s="85">
        <v>8802</v>
      </c>
      <c r="E237" s="85">
        <v>8202</v>
      </c>
      <c r="F237" s="83">
        <v>3097</v>
      </c>
      <c r="G237" s="83">
        <v>1103</v>
      </c>
      <c r="H237" s="83">
        <v>334</v>
      </c>
      <c r="I237" s="83"/>
      <c r="J237" s="83">
        <v>3355</v>
      </c>
      <c r="K237" s="86">
        <f t="shared" si="25"/>
        <v>7889</v>
      </c>
      <c r="L237" s="83">
        <v>313</v>
      </c>
      <c r="M237" s="83"/>
      <c r="N237" s="83"/>
      <c r="O237" s="83"/>
      <c r="P237" s="87">
        <f t="shared" si="26"/>
        <v>8202</v>
      </c>
      <c r="Q237" s="88"/>
    </row>
    <row r="238" spans="1:17" s="78" customFormat="1" ht="13.5" customHeight="1">
      <c r="A238" s="82" t="s">
        <v>912</v>
      </c>
      <c r="B238" s="83" t="s">
        <v>1314</v>
      </c>
      <c r="C238" s="84" t="s">
        <v>1315</v>
      </c>
      <c r="D238" s="85">
        <v>1460</v>
      </c>
      <c r="E238" s="85">
        <v>1778</v>
      </c>
      <c r="F238" s="83"/>
      <c r="G238" s="83"/>
      <c r="H238" s="83">
        <v>1067</v>
      </c>
      <c r="I238" s="83"/>
      <c r="J238" s="83"/>
      <c r="K238" s="86">
        <f t="shared" si="25"/>
        <v>1067</v>
      </c>
      <c r="L238" s="83"/>
      <c r="M238" s="83"/>
      <c r="N238" s="83"/>
      <c r="O238" s="83"/>
      <c r="P238" s="87">
        <f t="shared" si="26"/>
        <v>1067</v>
      </c>
      <c r="Q238" s="88">
        <v>1067</v>
      </c>
    </row>
    <row r="239" spans="1:17" s="78" customFormat="1" ht="13.5" customHeight="1">
      <c r="A239" s="82" t="s">
        <v>915</v>
      </c>
      <c r="B239" s="83" t="s">
        <v>1316</v>
      </c>
      <c r="C239" s="84" t="s">
        <v>1317</v>
      </c>
      <c r="D239" s="85">
        <v>1160209</v>
      </c>
      <c r="E239" s="85">
        <v>1241084</v>
      </c>
      <c r="F239" s="83">
        <v>715201</v>
      </c>
      <c r="G239" s="83">
        <v>222977</v>
      </c>
      <c r="H239" s="83">
        <v>202851</v>
      </c>
      <c r="I239" s="83"/>
      <c r="J239" s="83"/>
      <c r="K239" s="86">
        <f t="shared" si="25"/>
        <v>1141029</v>
      </c>
      <c r="L239" s="83"/>
      <c r="M239" s="83"/>
      <c r="N239" s="83"/>
      <c r="O239" s="83"/>
      <c r="P239" s="87">
        <f t="shared" si="26"/>
        <v>1141029</v>
      </c>
      <c r="Q239" s="88">
        <v>1073873</v>
      </c>
    </row>
    <row r="240" spans="1:17" s="78" customFormat="1" ht="13.5" customHeight="1">
      <c r="A240" s="82" t="s">
        <v>918</v>
      </c>
      <c r="B240" s="83" t="s">
        <v>1318</v>
      </c>
      <c r="C240" s="84" t="s">
        <v>1319</v>
      </c>
      <c r="D240" s="85">
        <v>8576</v>
      </c>
      <c r="E240" s="85">
        <v>9071</v>
      </c>
      <c r="F240" s="83"/>
      <c r="G240" s="83"/>
      <c r="H240" s="83">
        <v>9013</v>
      </c>
      <c r="I240" s="83"/>
      <c r="J240" s="83"/>
      <c r="K240" s="86">
        <f t="shared" si="25"/>
        <v>9013</v>
      </c>
      <c r="L240" s="83"/>
      <c r="M240" s="83"/>
      <c r="N240" s="83"/>
      <c r="O240" s="83"/>
      <c r="P240" s="87">
        <f t="shared" si="26"/>
        <v>9013</v>
      </c>
      <c r="Q240" s="88"/>
    </row>
    <row r="241" spans="1:17" s="78" customFormat="1" ht="13.5" customHeight="1">
      <c r="A241" s="82" t="s">
        <v>921</v>
      </c>
      <c r="B241" s="83" t="s">
        <v>1320</v>
      </c>
      <c r="C241" s="84" t="s">
        <v>1321</v>
      </c>
      <c r="D241" s="85">
        <v>1750</v>
      </c>
      <c r="E241" s="85">
        <v>2212</v>
      </c>
      <c r="F241" s="83"/>
      <c r="G241" s="83"/>
      <c r="H241" s="83">
        <v>1938</v>
      </c>
      <c r="I241" s="83"/>
      <c r="J241" s="83"/>
      <c r="K241" s="86">
        <f t="shared" si="25"/>
        <v>1938</v>
      </c>
      <c r="L241" s="83"/>
      <c r="M241" s="83"/>
      <c r="N241" s="83"/>
      <c r="O241" s="83"/>
      <c r="P241" s="87">
        <f t="shared" si="26"/>
        <v>1938</v>
      </c>
      <c r="Q241" s="88"/>
    </row>
    <row r="242" spans="1:17" s="78" customFormat="1" ht="13.5" customHeight="1">
      <c r="A242" s="82" t="s">
        <v>924</v>
      </c>
      <c r="B242" s="83" t="s">
        <v>1322</v>
      </c>
      <c r="C242" s="84" t="s">
        <v>1323</v>
      </c>
      <c r="D242" s="85">
        <v>1000</v>
      </c>
      <c r="E242" s="85">
        <v>1230</v>
      </c>
      <c r="F242" s="83"/>
      <c r="G242" s="83"/>
      <c r="H242" s="83">
        <v>436</v>
      </c>
      <c r="I242" s="83"/>
      <c r="J242" s="83"/>
      <c r="K242" s="86">
        <f t="shared" si="25"/>
        <v>436</v>
      </c>
      <c r="L242" s="83"/>
      <c r="M242" s="83"/>
      <c r="N242" s="83"/>
      <c r="O242" s="83"/>
      <c r="P242" s="87">
        <f t="shared" si="26"/>
        <v>436</v>
      </c>
      <c r="Q242" s="88"/>
    </row>
    <row r="243" spans="1:17" s="78" customFormat="1" ht="13.5" customHeight="1">
      <c r="A243" s="82" t="s">
        <v>927</v>
      </c>
      <c r="B243" s="83" t="s">
        <v>1324</v>
      </c>
      <c r="C243" s="84" t="s">
        <v>1325</v>
      </c>
      <c r="D243" s="85">
        <v>152593</v>
      </c>
      <c r="E243" s="85">
        <v>160939</v>
      </c>
      <c r="F243" s="83">
        <v>102786</v>
      </c>
      <c r="G243" s="83">
        <v>31852</v>
      </c>
      <c r="H243" s="83">
        <v>26189</v>
      </c>
      <c r="I243" s="83"/>
      <c r="J243" s="83"/>
      <c r="K243" s="86">
        <f t="shared" si="25"/>
        <v>160827</v>
      </c>
      <c r="L243" s="83"/>
      <c r="M243" s="83"/>
      <c r="N243" s="83"/>
      <c r="O243" s="83"/>
      <c r="P243" s="87">
        <f t="shared" si="26"/>
        <v>160827</v>
      </c>
      <c r="Q243" s="88">
        <v>160827</v>
      </c>
    </row>
    <row r="244" spans="1:17" s="78" customFormat="1" ht="13.5" customHeight="1">
      <c r="A244" s="82" t="s">
        <v>930</v>
      </c>
      <c r="B244" s="83" t="s">
        <v>1326</v>
      </c>
      <c r="C244" s="84" t="s">
        <v>1327</v>
      </c>
      <c r="D244" s="85">
        <v>1500</v>
      </c>
      <c r="E244" s="85">
        <v>1413</v>
      </c>
      <c r="F244" s="83"/>
      <c r="G244" s="83"/>
      <c r="H244" s="83"/>
      <c r="I244" s="83"/>
      <c r="J244" s="83"/>
      <c r="K244" s="86">
        <f t="shared" si="25"/>
        <v>0</v>
      </c>
      <c r="L244" s="83"/>
      <c r="M244" s="83"/>
      <c r="N244" s="83"/>
      <c r="O244" s="83"/>
      <c r="P244" s="87">
        <f t="shared" si="26"/>
        <v>0</v>
      </c>
      <c r="Q244" s="88"/>
    </row>
    <row r="245" spans="1:17" s="78" customFormat="1" ht="13.5" customHeight="1">
      <c r="A245" s="82" t="s">
        <v>933</v>
      </c>
      <c r="B245" s="83" t="s">
        <v>1328</v>
      </c>
      <c r="C245" s="84" t="s">
        <v>1329</v>
      </c>
      <c r="D245" s="85">
        <v>9000</v>
      </c>
      <c r="E245" s="85">
        <v>6048</v>
      </c>
      <c r="F245" s="83"/>
      <c r="G245" s="83"/>
      <c r="H245" s="83">
        <v>571</v>
      </c>
      <c r="I245" s="83"/>
      <c r="J245" s="83"/>
      <c r="K245" s="86">
        <f t="shared" si="25"/>
        <v>571</v>
      </c>
      <c r="L245" s="83"/>
      <c r="M245" s="83"/>
      <c r="N245" s="83"/>
      <c r="O245" s="83"/>
      <c r="P245" s="87">
        <f t="shared" si="26"/>
        <v>571</v>
      </c>
      <c r="Q245" s="88"/>
    </row>
    <row r="246" spans="1:17" s="78" customFormat="1" ht="13.5" customHeight="1">
      <c r="A246" s="82" t="s">
        <v>936</v>
      </c>
      <c r="B246" s="83" t="s">
        <v>1330</v>
      </c>
      <c r="C246" s="84" t="s">
        <v>1331</v>
      </c>
      <c r="D246" s="85">
        <v>10000</v>
      </c>
      <c r="E246" s="85">
        <v>20000</v>
      </c>
      <c r="F246" s="83"/>
      <c r="G246" s="83"/>
      <c r="H246" s="83"/>
      <c r="I246" s="83"/>
      <c r="J246" s="83"/>
      <c r="K246" s="86">
        <f t="shared" si="25"/>
        <v>0</v>
      </c>
      <c r="L246" s="83"/>
      <c r="M246" s="83">
        <v>2375</v>
      </c>
      <c r="N246" s="83"/>
      <c r="O246" s="83"/>
      <c r="P246" s="87">
        <f t="shared" si="26"/>
        <v>2375</v>
      </c>
      <c r="Q246" s="88">
        <v>2375</v>
      </c>
    </row>
    <row r="247" spans="1:17" s="78" customFormat="1" ht="13.5" customHeight="1">
      <c r="A247" s="82" t="s">
        <v>962</v>
      </c>
      <c r="B247" s="83" t="s">
        <v>1332</v>
      </c>
      <c r="C247" s="84" t="s">
        <v>1333</v>
      </c>
      <c r="D247" s="85">
        <v>12000</v>
      </c>
      <c r="E247" s="85">
        <v>33675</v>
      </c>
      <c r="F247" s="83"/>
      <c r="G247" s="83"/>
      <c r="H247" s="83"/>
      <c r="I247" s="83"/>
      <c r="J247" s="83"/>
      <c r="K247" s="86">
        <f t="shared" si="25"/>
        <v>0</v>
      </c>
      <c r="L247" s="83">
        <v>33335</v>
      </c>
      <c r="M247" s="83"/>
      <c r="N247" s="83"/>
      <c r="O247" s="83"/>
      <c r="P247" s="87">
        <f t="shared" si="26"/>
        <v>33335</v>
      </c>
      <c r="Q247" s="88">
        <v>33335</v>
      </c>
    </row>
    <row r="248" spans="1:17" s="78" customFormat="1" ht="13.5" customHeight="1">
      <c r="A248" s="82" t="s">
        <v>965</v>
      </c>
      <c r="B248" s="83" t="s">
        <v>1334</v>
      </c>
      <c r="C248" s="84" t="s">
        <v>1335</v>
      </c>
      <c r="D248" s="85">
        <v>64400</v>
      </c>
      <c r="E248" s="85">
        <v>32700</v>
      </c>
      <c r="F248" s="83"/>
      <c r="G248" s="83"/>
      <c r="H248" s="83">
        <v>140</v>
      </c>
      <c r="I248" s="83"/>
      <c r="J248" s="83"/>
      <c r="K248" s="86">
        <f t="shared" si="25"/>
        <v>140</v>
      </c>
      <c r="L248" s="83">
        <v>3563</v>
      </c>
      <c r="M248" s="83"/>
      <c r="N248" s="83"/>
      <c r="O248" s="83"/>
      <c r="P248" s="87">
        <f t="shared" si="26"/>
        <v>3703</v>
      </c>
      <c r="Q248" s="88">
        <v>3703</v>
      </c>
    </row>
    <row r="249" spans="1:17" s="78" customFormat="1" ht="13.5" customHeight="1">
      <c r="A249" s="82" t="s">
        <v>968</v>
      </c>
      <c r="B249" s="83" t="s">
        <v>1336</v>
      </c>
      <c r="C249" s="84" t="s">
        <v>1337</v>
      </c>
      <c r="D249" s="85">
        <v>40000</v>
      </c>
      <c r="E249" s="85">
        <v>40000</v>
      </c>
      <c r="F249" s="83"/>
      <c r="G249" s="83"/>
      <c r="H249" s="83"/>
      <c r="I249" s="83"/>
      <c r="J249" s="83"/>
      <c r="K249" s="86">
        <f t="shared" si="25"/>
        <v>0</v>
      </c>
      <c r="L249" s="83"/>
      <c r="M249" s="83"/>
      <c r="N249" s="83"/>
      <c r="O249" s="83"/>
      <c r="P249" s="87">
        <f t="shared" si="26"/>
        <v>0</v>
      </c>
      <c r="Q249" s="88"/>
    </row>
    <row r="250" spans="1:17" s="78" customFormat="1" ht="13.5" customHeight="1">
      <c r="A250" s="82" t="s">
        <v>971</v>
      </c>
      <c r="B250" s="83" t="s">
        <v>1338</v>
      </c>
      <c r="C250" s="84" t="s">
        <v>1339</v>
      </c>
      <c r="D250" s="85">
        <v>6000</v>
      </c>
      <c r="E250" s="85">
        <v>12084</v>
      </c>
      <c r="F250" s="83">
        <v>258</v>
      </c>
      <c r="G250" s="83">
        <v>67</v>
      </c>
      <c r="H250" s="83"/>
      <c r="I250" s="83"/>
      <c r="J250" s="83"/>
      <c r="K250" s="86">
        <f t="shared" si="25"/>
        <v>325</v>
      </c>
      <c r="L250" s="83">
        <v>11225</v>
      </c>
      <c r="M250" s="83"/>
      <c r="N250" s="83"/>
      <c r="O250" s="83"/>
      <c r="P250" s="87">
        <f t="shared" si="26"/>
        <v>11550</v>
      </c>
      <c r="Q250" s="88">
        <v>11550</v>
      </c>
    </row>
    <row r="251" spans="1:17" s="78" customFormat="1" ht="13.5" customHeight="1">
      <c r="A251" s="82" t="s">
        <v>974</v>
      </c>
      <c r="B251" s="83" t="s">
        <v>1340</v>
      </c>
      <c r="C251" s="84" t="s">
        <v>1341</v>
      </c>
      <c r="D251" s="85">
        <v>4360</v>
      </c>
      <c r="E251" s="85">
        <v>5965</v>
      </c>
      <c r="F251" s="83">
        <v>3229</v>
      </c>
      <c r="G251" s="83">
        <v>1050</v>
      </c>
      <c r="H251" s="83">
        <v>1107</v>
      </c>
      <c r="I251" s="83"/>
      <c r="J251" s="83"/>
      <c r="K251" s="86">
        <f t="shared" si="25"/>
        <v>5386</v>
      </c>
      <c r="L251" s="83"/>
      <c r="M251" s="83"/>
      <c r="N251" s="83"/>
      <c r="O251" s="83"/>
      <c r="P251" s="87">
        <f t="shared" si="26"/>
        <v>5386</v>
      </c>
      <c r="Q251" s="88"/>
    </row>
    <row r="252" spans="1:17" s="78" customFormat="1" ht="13.5" customHeight="1">
      <c r="A252" s="82" t="s">
        <v>977</v>
      </c>
      <c r="B252" s="83" t="s">
        <v>1342</v>
      </c>
      <c r="C252" s="84" t="s">
        <v>1343</v>
      </c>
      <c r="D252" s="85">
        <v>2350</v>
      </c>
      <c r="E252" s="85">
        <v>3523</v>
      </c>
      <c r="F252" s="83">
        <v>1485</v>
      </c>
      <c r="G252" s="83">
        <v>536</v>
      </c>
      <c r="H252" s="83">
        <v>1289</v>
      </c>
      <c r="I252" s="83"/>
      <c r="J252" s="83"/>
      <c r="K252" s="86">
        <f t="shared" si="25"/>
        <v>3310</v>
      </c>
      <c r="L252" s="83"/>
      <c r="M252" s="83"/>
      <c r="N252" s="83"/>
      <c r="O252" s="83"/>
      <c r="P252" s="87">
        <f t="shared" si="26"/>
        <v>3310</v>
      </c>
      <c r="Q252" s="88"/>
    </row>
    <row r="253" spans="1:17" s="78" customFormat="1" ht="13.5" customHeight="1">
      <c r="A253" s="82" t="s">
        <v>980</v>
      </c>
      <c r="B253" s="83" t="s">
        <v>1344</v>
      </c>
      <c r="C253" s="84" t="s">
        <v>1345</v>
      </c>
      <c r="D253" s="85">
        <v>2350</v>
      </c>
      <c r="E253" s="85">
        <v>4165</v>
      </c>
      <c r="F253" s="83">
        <v>1592</v>
      </c>
      <c r="G253" s="83">
        <v>521</v>
      </c>
      <c r="H253" s="83">
        <v>786</v>
      </c>
      <c r="I253" s="83"/>
      <c r="J253" s="83">
        <v>15</v>
      </c>
      <c r="K253" s="86">
        <f t="shared" si="25"/>
        <v>2914</v>
      </c>
      <c r="L253" s="83">
        <v>159</v>
      </c>
      <c r="M253" s="83"/>
      <c r="N253" s="83"/>
      <c r="O253" s="83"/>
      <c r="P253" s="87">
        <f t="shared" si="26"/>
        <v>3073</v>
      </c>
      <c r="Q253" s="88"/>
    </row>
    <row r="254" spans="1:17" s="78" customFormat="1" ht="13.5" customHeight="1">
      <c r="A254" s="82" t="s">
        <v>982</v>
      </c>
      <c r="B254" s="83" t="s">
        <v>1346</v>
      </c>
      <c r="C254" s="84" t="s">
        <v>1347</v>
      </c>
      <c r="D254" s="85">
        <v>2200</v>
      </c>
      <c r="E254" s="85">
        <v>2200</v>
      </c>
      <c r="F254" s="83"/>
      <c r="G254" s="83"/>
      <c r="H254" s="83"/>
      <c r="I254" s="83"/>
      <c r="J254" s="83">
        <v>2200</v>
      </c>
      <c r="K254" s="86">
        <f t="shared" si="25"/>
        <v>2200</v>
      </c>
      <c r="L254" s="83"/>
      <c r="M254" s="83"/>
      <c r="N254" s="83"/>
      <c r="O254" s="83"/>
      <c r="P254" s="87">
        <f t="shared" si="26"/>
        <v>2200</v>
      </c>
      <c r="Q254" s="88"/>
    </row>
    <row r="255" spans="1:17" s="78" customFormat="1" ht="13.5" customHeight="1">
      <c r="A255" s="82" t="s">
        <v>985</v>
      </c>
      <c r="B255" s="83" t="s">
        <v>1348</v>
      </c>
      <c r="C255" s="84" t="s">
        <v>1349</v>
      </c>
      <c r="D255" s="85">
        <v>1000</v>
      </c>
      <c r="E255" s="85">
        <v>2400</v>
      </c>
      <c r="F255" s="83"/>
      <c r="G255" s="83"/>
      <c r="H255" s="83"/>
      <c r="I255" s="83"/>
      <c r="J255" s="83">
        <v>2400</v>
      </c>
      <c r="K255" s="86">
        <f t="shared" si="25"/>
        <v>2400</v>
      </c>
      <c r="L255" s="83"/>
      <c r="M255" s="83"/>
      <c r="N255" s="83"/>
      <c r="O255" s="83"/>
      <c r="P255" s="87">
        <f t="shared" si="26"/>
        <v>2400</v>
      </c>
      <c r="Q255" s="88"/>
    </row>
    <row r="256" spans="1:17" s="78" customFormat="1" ht="13.5" customHeight="1">
      <c r="A256" s="82" t="s">
        <v>988</v>
      </c>
      <c r="B256" s="83" t="s">
        <v>1350</v>
      </c>
      <c r="C256" s="84" t="s">
        <v>1351</v>
      </c>
      <c r="D256" s="85">
        <v>2000</v>
      </c>
      <c r="E256" s="85">
        <v>2483</v>
      </c>
      <c r="F256" s="83"/>
      <c r="G256" s="83"/>
      <c r="H256" s="83"/>
      <c r="I256" s="83"/>
      <c r="J256" s="83"/>
      <c r="K256" s="86">
        <f t="shared" si="25"/>
        <v>0</v>
      </c>
      <c r="L256" s="83"/>
      <c r="M256" s="83"/>
      <c r="N256" s="83">
        <v>2483</v>
      </c>
      <c r="O256" s="83"/>
      <c r="P256" s="87">
        <f t="shared" si="26"/>
        <v>2483</v>
      </c>
      <c r="Q256" s="88"/>
    </row>
    <row r="257" spans="1:17" s="78" customFormat="1" ht="13.5" customHeight="1">
      <c r="A257" s="82" t="s">
        <v>990</v>
      </c>
      <c r="B257" s="83" t="s">
        <v>1352</v>
      </c>
      <c r="C257" s="82" t="s">
        <v>1353</v>
      </c>
      <c r="D257" s="85">
        <v>100</v>
      </c>
      <c r="E257" s="85">
        <v>100</v>
      </c>
      <c r="F257" s="83"/>
      <c r="G257" s="83"/>
      <c r="H257" s="83"/>
      <c r="I257" s="83"/>
      <c r="J257" s="83"/>
      <c r="K257" s="86">
        <f t="shared" si="25"/>
        <v>0</v>
      </c>
      <c r="L257" s="83"/>
      <c r="M257" s="83"/>
      <c r="N257" s="83"/>
      <c r="O257" s="83"/>
      <c r="P257" s="87">
        <f t="shared" si="26"/>
        <v>0</v>
      </c>
      <c r="Q257" s="88"/>
    </row>
    <row r="258" spans="1:17" s="78" customFormat="1" ht="13.5" customHeight="1">
      <c r="A258" s="82" t="s">
        <v>992</v>
      </c>
      <c r="B258" s="83" t="s">
        <v>1354</v>
      </c>
      <c r="C258" s="82" t="s">
        <v>1355</v>
      </c>
      <c r="D258" s="85"/>
      <c r="E258" s="85">
        <v>3000</v>
      </c>
      <c r="F258" s="83">
        <v>25</v>
      </c>
      <c r="G258" s="83">
        <v>5</v>
      </c>
      <c r="H258" s="83">
        <v>436</v>
      </c>
      <c r="I258" s="83"/>
      <c r="J258" s="83"/>
      <c r="K258" s="86">
        <f t="shared" si="25"/>
        <v>466</v>
      </c>
      <c r="L258" s="83"/>
      <c r="M258" s="83"/>
      <c r="N258" s="83"/>
      <c r="O258" s="83"/>
      <c r="P258" s="87">
        <f t="shared" si="26"/>
        <v>466</v>
      </c>
      <c r="Q258" s="88"/>
    </row>
    <row r="259" spans="1:17" s="78" customFormat="1" ht="13.5" customHeight="1">
      <c r="A259" s="82" t="s">
        <v>995</v>
      </c>
      <c r="B259" s="83" t="s">
        <v>1356</v>
      </c>
      <c r="C259" s="82" t="s">
        <v>1357</v>
      </c>
      <c r="D259" s="85"/>
      <c r="E259" s="85">
        <v>7129</v>
      </c>
      <c r="F259" s="83">
        <v>3204</v>
      </c>
      <c r="G259" s="83">
        <v>838</v>
      </c>
      <c r="H259" s="83">
        <v>3087</v>
      </c>
      <c r="I259" s="83"/>
      <c r="J259" s="83"/>
      <c r="K259" s="86">
        <f t="shared" si="25"/>
        <v>7129</v>
      </c>
      <c r="L259" s="83"/>
      <c r="M259" s="83"/>
      <c r="N259" s="83"/>
      <c r="O259" s="83"/>
      <c r="P259" s="87">
        <f t="shared" si="26"/>
        <v>7129</v>
      </c>
      <c r="Q259" s="88">
        <v>7129</v>
      </c>
    </row>
    <row r="260" spans="1:17" s="78" customFormat="1" ht="13.5" customHeight="1">
      <c r="A260" s="82" t="s">
        <v>998</v>
      </c>
      <c r="B260" s="83" t="s">
        <v>1358</v>
      </c>
      <c r="C260" s="82" t="s">
        <v>1359</v>
      </c>
      <c r="D260" s="85"/>
      <c r="E260" s="85">
        <v>6917</v>
      </c>
      <c r="F260" s="83">
        <v>2120</v>
      </c>
      <c r="G260" s="83">
        <v>604</v>
      </c>
      <c r="H260" s="83">
        <v>2477</v>
      </c>
      <c r="I260" s="83"/>
      <c r="J260" s="83"/>
      <c r="K260" s="86">
        <f t="shared" si="25"/>
        <v>5201</v>
      </c>
      <c r="L260" s="83"/>
      <c r="M260" s="83"/>
      <c r="N260" s="83"/>
      <c r="O260" s="83"/>
      <c r="P260" s="87">
        <f t="shared" si="26"/>
        <v>5201</v>
      </c>
      <c r="Q260" s="88"/>
    </row>
    <row r="261" spans="1:17" s="78" customFormat="1" ht="13.5" customHeight="1">
      <c r="A261" s="82" t="s">
        <v>1001</v>
      </c>
      <c r="B261" s="83" t="s">
        <v>1360</v>
      </c>
      <c r="C261" s="82" t="s">
        <v>1361</v>
      </c>
      <c r="D261" s="85"/>
      <c r="E261" s="85">
        <v>3000</v>
      </c>
      <c r="F261" s="83"/>
      <c r="G261" s="83"/>
      <c r="H261" s="83"/>
      <c r="I261" s="83"/>
      <c r="J261" s="83"/>
      <c r="K261" s="86">
        <f t="shared" si="25"/>
        <v>0</v>
      </c>
      <c r="L261" s="83"/>
      <c r="M261" s="83"/>
      <c r="N261" s="83"/>
      <c r="O261" s="83"/>
      <c r="P261" s="87">
        <f t="shared" si="26"/>
        <v>0</v>
      </c>
      <c r="Q261" s="88"/>
    </row>
    <row r="262" spans="1:17" s="78" customFormat="1" ht="13.5" customHeight="1">
      <c r="A262" s="82" t="s">
        <v>1204</v>
      </c>
      <c r="B262" s="83" t="s">
        <v>1362</v>
      </c>
      <c r="C262" s="82" t="s">
        <v>1363</v>
      </c>
      <c r="D262" s="85"/>
      <c r="E262" s="85">
        <v>108</v>
      </c>
      <c r="F262" s="83"/>
      <c r="G262" s="83"/>
      <c r="H262" s="83"/>
      <c r="I262" s="83"/>
      <c r="J262" s="83"/>
      <c r="K262" s="86">
        <f t="shared" si="25"/>
        <v>0</v>
      </c>
      <c r="L262" s="83"/>
      <c r="M262" s="83">
        <v>108</v>
      </c>
      <c r="N262" s="83"/>
      <c r="O262" s="83"/>
      <c r="P262" s="87">
        <f t="shared" si="26"/>
        <v>108</v>
      </c>
      <c r="Q262" s="88">
        <v>108</v>
      </c>
    </row>
    <row r="263" spans="1:17" s="78" customFormat="1" ht="13.5" customHeight="1">
      <c r="A263" s="82" t="s">
        <v>1207</v>
      </c>
      <c r="B263" s="83" t="s">
        <v>1364</v>
      </c>
      <c r="C263" s="82" t="s">
        <v>1365</v>
      </c>
      <c r="D263" s="85"/>
      <c r="E263" s="85">
        <v>44100</v>
      </c>
      <c r="F263" s="83"/>
      <c r="G263" s="83"/>
      <c r="H263" s="83"/>
      <c r="I263" s="83"/>
      <c r="J263" s="83"/>
      <c r="K263" s="86">
        <f t="shared" si="25"/>
        <v>0</v>
      </c>
      <c r="L263" s="83"/>
      <c r="M263" s="83">
        <v>808</v>
      </c>
      <c r="N263" s="83"/>
      <c r="O263" s="83"/>
      <c r="P263" s="87">
        <f t="shared" si="26"/>
        <v>808</v>
      </c>
      <c r="Q263" s="88">
        <v>808</v>
      </c>
    </row>
    <row r="264" spans="1:17" s="78" customFormat="1" ht="13.5" customHeight="1">
      <c r="A264" s="82" t="s">
        <v>1210</v>
      </c>
      <c r="B264" s="83" t="s">
        <v>1366</v>
      </c>
      <c r="C264" s="82" t="s">
        <v>1367</v>
      </c>
      <c r="D264" s="85"/>
      <c r="E264" s="85">
        <v>1137</v>
      </c>
      <c r="F264" s="83"/>
      <c r="G264" s="83"/>
      <c r="H264" s="83"/>
      <c r="I264" s="83"/>
      <c r="J264" s="83"/>
      <c r="K264" s="86">
        <f t="shared" si="25"/>
        <v>0</v>
      </c>
      <c r="L264" s="83">
        <v>1136</v>
      </c>
      <c r="M264" s="83"/>
      <c r="N264" s="83"/>
      <c r="O264" s="83"/>
      <c r="P264" s="87">
        <f t="shared" si="26"/>
        <v>1136</v>
      </c>
      <c r="Q264" s="88">
        <v>1136</v>
      </c>
    </row>
    <row r="265" spans="1:17" s="78" customFormat="1" ht="13.5" customHeight="1">
      <c r="A265" s="82" t="s">
        <v>1213</v>
      </c>
      <c r="B265" s="83" t="s">
        <v>1368</v>
      </c>
      <c r="C265" s="82" t="s">
        <v>1369</v>
      </c>
      <c r="D265" s="85"/>
      <c r="E265" s="85">
        <v>9125</v>
      </c>
      <c r="F265" s="83"/>
      <c r="G265" s="83"/>
      <c r="H265" s="83"/>
      <c r="I265" s="83"/>
      <c r="J265" s="83"/>
      <c r="K265" s="86">
        <f t="shared" si="25"/>
        <v>0</v>
      </c>
      <c r="L265" s="83"/>
      <c r="M265" s="83"/>
      <c r="N265" s="83"/>
      <c r="O265" s="83"/>
      <c r="P265" s="87">
        <f t="shared" si="26"/>
        <v>0</v>
      </c>
      <c r="Q265" s="88"/>
    </row>
    <row r="266" spans="1:17" s="78" customFormat="1" ht="13.5" customHeight="1">
      <c r="A266" s="82" t="s">
        <v>1216</v>
      </c>
      <c r="B266" s="83" t="s">
        <v>1188</v>
      </c>
      <c r="C266" s="82" t="s">
        <v>987</v>
      </c>
      <c r="D266" s="85"/>
      <c r="E266" s="85">
        <v>1401</v>
      </c>
      <c r="F266" s="83"/>
      <c r="G266" s="83"/>
      <c r="H266" s="83"/>
      <c r="I266" s="83"/>
      <c r="J266" s="83">
        <v>1401</v>
      </c>
      <c r="K266" s="86">
        <f t="shared" si="25"/>
        <v>1401</v>
      </c>
      <c r="L266" s="83"/>
      <c r="M266" s="83"/>
      <c r="N266" s="83"/>
      <c r="O266" s="83"/>
      <c r="P266" s="87">
        <f t="shared" si="26"/>
        <v>1401</v>
      </c>
      <c r="Q266" s="88"/>
    </row>
    <row r="267" spans="1:17" s="78" customFormat="1" ht="13.5" customHeight="1">
      <c r="A267" s="82" t="s">
        <v>1219</v>
      </c>
      <c r="B267" s="83" t="s">
        <v>1370</v>
      </c>
      <c r="C267" s="82" t="s">
        <v>1371</v>
      </c>
      <c r="D267" s="85"/>
      <c r="E267" s="85">
        <v>18600</v>
      </c>
      <c r="F267" s="83"/>
      <c r="G267" s="83"/>
      <c r="H267" s="83"/>
      <c r="I267" s="83"/>
      <c r="J267" s="83"/>
      <c r="K267" s="86">
        <f t="shared" si="25"/>
        <v>0</v>
      </c>
      <c r="L267" s="83"/>
      <c r="M267" s="83"/>
      <c r="N267" s="83">
        <v>18600</v>
      </c>
      <c r="O267" s="83"/>
      <c r="P267" s="87">
        <f t="shared" si="26"/>
        <v>18600</v>
      </c>
      <c r="Q267" s="88"/>
    </row>
    <row r="268" spans="1:17" s="78" customFormat="1" ht="28.5" customHeight="1">
      <c r="A268" s="82" t="s">
        <v>1222</v>
      </c>
      <c r="B268" s="83" t="s">
        <v>1372</v>
      </c>
      <c r="C268" s="82" t="s">
        <v>1373</v>
      </c>
      <c r="D268" s="85"/>
      <c r="E268" s="85">
        <v>50</v>
      </c>
      <c r="F268" s="83"/>
      <c r="G268" s="83"/>
      <c r="H268" s="83"/>
      <c r="I268" s="83"/>
      <c r="J268" s="83">
        <v>50</v>
      </c>
      <c r="K268" s="86">
        <f t="shared" si="25"/>
        <v>50</v>
      </c>
      <c r="L268" s="83"/>
      <c r="M268" s="83"/>
      <c r="N268" s="83"/>
      <c r="O268" s="83"/>
      <c r="P268" s="87">
        <f t="shared" si="26"/>
        <v>50</v>
      </c>
      <c r="Q268" s="88"/>
    </row>
    <row r="269" spans="2:17" s="59" customFormat="1" ht="13.5" customHeight="1" thickBot="1">
      <c r="B269" s="58"/>
      <c r="D269" s="89"/>
      <c r="E269" s="89"/>
      <c r="F269" s="58"/>
      <c r="G269" s="58"/>
      <c r="H269" s="58"/>
      <c r="I269" s="58"/>
      <c r="J269" s="58"/>
      <c r="K269" s="61"/>
      <c r="L269" s="58"/>
      <c r="M269" s="58"/>
      <c r="N269" s="58"/>
      <c r="O269" s="58"/>
      <c r="P269" s="63"/>
      <c r="Q269" s="63"/>
    </row>
    <row r="270" spans="2:17" s="91" customFormat="1" ht="18" customHeight="1" thickBot="1">
      <c r="B270" s="92" t="s">
        <v>1374</v>
      </c>
      <c r="C270" s="93"/>
      <c r="D270" s="94">
        <f aca="true" t="shared" si="27" ref="D270:Q270">SUM(D236:D268)</f>
        <v>1857277</v>
      </c>
      <c r="E270" s="94">
        <f t="shared" si="27"/>
        <v>2077465</v>
      </c>
      <c r="F270" s="94">
        <f t="shared" si="27"/>
        <v>1068945</v>
      </c>
      <c r="G270" s="94">
        <f t="shared" si="27"/>
        <v>335359</v>
      </c>
      <c r="H270" s="94">
        <f t="shared" si="27"/>
        <v>301879</v>
      </c>
      <c r="I270" s="94">
        <f t="shared" si="27"/>
        <v>0</v>
      </c>
      <c r="J270" s="94">
        <f t="shared" si="27"/>
        <v>9421</v>
      </c>
      <c r="K270" s="94">
        <f t="shared" si="27"/>
        <v>1715604</v>
      </c>
      <c r="L270" s="94">
        <f t="shared" si="27"/>
        <v>67506</v>
      </c>
      <c r="M270" s="94">
        <f t="shared" si="27"/>
        <v>4948</v>
      </c>
      <c r="N270" s="94">
        <f t="shared" si="27"/>
        <v>21083</v>
      </c>
      <c r="O270" s="94">
        <f t="shared" si="27"/>
        <v>0</v>
      </c>
      <c r="P270" s="94">
        <f t="shared" si="27"/>
        <v>1809141</v>
      </c>
      <c r="Q270" s="94">
        <f t="shared" si="27"/>
        <v>1677255</v>
      </c>
    </row>
    <row r="271" spans="2:17" s="59" customFormat="1" ht="13.5" customHeight="1">
      <c r="B271" s="58"/>
      <c r="D271" s="89"/>
      <c r="E271" s="89"/>
      <c r="F271" s="58"/>
      <c r="G271" s="58"/>
      <c r="H271" s="58"/>
      <c r="I271" s="58"/>
      <c r="J271" s="58"/>
      <c r="K271" s="61"/>
      <c r="L271" s="58"/>
      <c r="M271" s="58"/>
      <c r="N271" s="58"/>
      <c r="O271" s="58"/>
      <c r="P271" s="63"/>
      <c r="Q271" s="63"/>
    </row>
    <row r="272" spans="1:17" s="59" customFormat="1" ht="21.75" customHeight="1">
      <c r="A272" s="117" t="s">
        <v>1375</v>
      </c>
      <c r="B272" s="100" t="s">
        <v>1376</v>
      </c>
      <c r="D272" s="89"/>
      <c r="E272" s="89"/>
      <c r="F272" s="58"/>
      <c r="G272" s="58"/>
      <c r="H272" s="58"/>
      <c r="I272" s="58"/>
      <c r="J272" s="58"/>
      <c r="K272" s="61"/>
      <c r="L272" s="58"/>
      <c r="M272" s="58"/>
      <c r="N272" s="58"/>
      <c r="O272" s="58"/>
      <c r="P272" s="63"/>
      <c r="Q272" s="63"/>
    </row>
    <row r="273" spans="2:17" s="59" customFormat="1" ht="4.5" customHeight="1">
      <c r="B273" s="58"/>
      <c r="D273" s="89"/>
      <c r="E273" s="89"/>
      <c r="F273" s="58"/>
      <c r="G273" s="58"/>
      <c r="H273" s="58"/>
      <c r="I273" s="58"/>
      <c r="J273" s="58"/>
      <c r="K273" s="61"/>
      <c r="L273" s="58"/>
      <c r="M273" s="58"/>
      <c r="N273" s="58"/>
      <c r="O273" s="58"/>
      <c r="P273" s="63"/>
      <c r="Q273" s="63"/>
    </row>
    <row r="274" spans="1:17" s="78" customFormat="1" ht="13.5" customHeight="1">
      <c r="A274" s="82" t="s">
        <v>906</v>
      </c>
      <c r="B274" s="83" t="s">
        <v>1377</v>
      </c>
      <c r="C274" s="84" t="s">
        <v>1378</v>
      </c>
      <c r="D274" s="85">
        <v>18236</v>
      </c>
      <c r="E274" s="85">
        <v>32281</v>
      </c>
      <c r="F274" s="83">
        <v>5808</v>
      </c>
      <c r="G274" s="83">
        <v>1907</v>
      </c>
      <c r="H274" s="83">
        <v>6239</v>
      </c>
      <c r="I274" s="83"/>
      <c r="J274" s="83">
        <v>11976</v>
      </c>
      <c r="K274" s="86">
        <f aca="true" t="shared" si="28" ref="K274:K305">SUM(F274:J274)</f>
        <v>25930</v>
      </c>
      <c r="L274" s="83">
        <v>4217</v>
      </c>
      <c r="M274" s="83"/>
      <c r="N274" s="83">
        <v>2134</v>
      </c>
      <c r="O274" s="83"/>
      <c r="P274" s="87">
        <f aca="true" t="shared" si="29" ref="P274:P305">SUM(K274:O274)</f>
        <v>32281</v>
      </c>
      <c r="Q274" s="88">
        <v>32281</v>
      </c>
    </row>
    <row r="275" spans="1:17" s="78" customFormat="1" ht="13.5" customHeight="1">
      <c r="A275" s="82" t="s">
        <v>909</v>
      </c>
      <c r="B275" s="83" t="s">
        <v>1379</v>
      </c>
      <c r="C275" s="84" t="s">
        <v>1380</v>
      </c>
      <c r="D275" s="85">
        <v>75036</v>
      </c>
      <c r="E275" s="85">
        <v>77203</v>
      </c>
      <c r="F275" s="83">
        <v>362</v>
      </c>
      <c r="G275" s="83"/>
      <c r="H275" s="83">
        <v>75514</v>
      </c>
      <c r="I275" s="83"/>
      <c r="J275" s="83"/>
      <c r="K275" s="86">
        <f t="shared" si="28"/>
        <v>75876</v>
      </c>
      <c r="L275" s="83"/>
      <c r="M275" s="83"/>
      <c r="N275" s="83"/>
      <c r="O275" s="83"/>
      <c r="P275" s="87">
        <f t="shared" si="29"/>
        <v>75876</v>
      </c>
      <c r="Q275" s="88">
        <v>71674</v>
      </c>
    </row>
    <row r="276" spans="1:17" s="78" customFormat="1" ht="13.5" customHeight="1">
      <c r="A276" s="82" t="s">
        <v>912</v>
      </c>
      <c r="B276" s="83" t="s">
        <v>1381</v>
      </c>
      <c r="C276" s="84" t="s">
        <v>1382</v>
      </c>
      <c r="D276" s="85">
        <v>66515</v>
      </c>
      <c r="E276" s="85">
        <v>71358</v>
      </c>
      <c r="F276" s="83"/>
      <c r="G276" s="83"/>
      <c r="H276" s="83">
        <v>63991</v>
      </c>
      <c r="I276" s="83"/>
      <c r="J276" s="83"/>
      <c r="K276" s="86">
        <f t="shared" si="28"/>
        <v>63991</v>
      </c>
      <c r="L276" s="83"/>
      <c r="M276" s="83"/>
      <c r="N276" s="83"/>
      <c r="O276" s="83"/>
      <c r="P276" s="87">
        <f t="shared" si="29"/>
        <v>63991</v>
      </c>
      <c r="Q276" s="88">
        <v>61658</v>
      </c>
    </row>
    <row r="277" spans="1:17" s="78" customFormat="1" ht="13.5" customHeight="1">
      <c r="A277" s="82" t="s">
        <v>915</v>
      </c>
      <c r="B277" s="83" t="s">
        <v>1383</v>
      </c>
      <c r="C277" s="84" t="s">
        <v>1384</v>
      </c>
      <c r="D277" s="85">
        <v>37100</v>
      </c>
      <c r="E277" s="85">
        <v>44088</v>
      </c>
      <c r="F277" s="83"/>
      <c r="G277" s="83"/>
      <c r="H277" s="83">
        <v>39796</v>
      </c>
      <c r="I277" s="83"/>
      <c r="J277" s="83"/>
      <c r="K277" s="86">
        <f t="shared" si="28"/>
        <v>39796</v>
      </c>
      <c r="L277" s="83"/>
      <c r="M277" s="83"/>
      <c r="N277" s="83"/>
      <c r="O277" s="83"/>
      <c r="P277" s="87">
        <f t="shared" si="29"/>
        <v>39796</v>
      </c>
      <c r="Q277" s="88">
        <v>39796</v>
      </c>
    </row>
    <row r="278" spans="1:17" s="78" customFormat="1" ht="13.5" customHeight="1">
      <c r="A278" s="82" t="s">
        <v>918</v>
      </c>
      <c r="B278" s="83" t="s">
        <v>1385</v>
      </c>
      <c r="C278" s="84" t="s">
        <v>1386</v>
      </c>
      <c r="D278" s="85">
        <v>2000</v>
      </c>
      <c r="E278" s="85">
        <v>2000</v>
      </c>
      <c r="F278" s="83"/>
      <c r="G278" s="83"/>
      <c r="H278" s="83">
        <v>1539</v>
      </c>
      <c r="I278" s="83"/>
      <c r="J278" s="83"/>
      <c r="K278" s="86">
        <f t="shared" si="28"/>
        <v>1539</v>
      </c>
      <c r="L278" s="83"/>
      <c r="M278" s="83"/>
      <c r="N278" s="83"/>
      <c r="O278" s="83"/>
      <c r="P278" s="87">
        <f t="shared" si="29"/>
        <v>1539</v>
      </c>
      <c r="Q278" s="88">
        <v>1539</v>
      </c>
    </row>
    <row r="279" spans="1:17" s="78" customFormat="1" ht="13.5" customHeight="1">
      <c r="A279" s="82" t="s">
        <v>921</v>
      </c>
      <c r="B279" s="83" t="s">
        <v>1387</v>
      </c>
      <c r="C279" s="84" t="s">
        <v>1388</v>
      </c>
      <c r="D279" s="85">
        <v>104412</v>
      </c>
      <c r="E279" s="85">
        <v>108245</v>
      </c>
      <c r="F279" s="83"/>
      <c r="G279" s="83"/>
      <c r="H279" s="83">
        <v>103585</v>
      </c>
      <c r="I279" s="83"/>
      <c r="J279" s="83"/>
      <c r="K279" s="86">
        <f t="shared" si="28"/>
        <v>103585</v>
      </c>
      <c r="L279" s="83"/>
      <c r="M279" s="83"/>
      <c r="N279" s="83"/>
      <c r="O279" s="83"/>
      <c r="P279" s="87">
        <f t="shared" si="29"/>
        <v>103585</v>
      </c>
      <c r="Q279" s="88">
        <v>94969</v>
      </c>
    </row>
    <row r="280" spans="1:17" s="78" customFormat="1" ht="13.5" customHeight="1">
      <c r="A280" s="82" t="s">
        <v>924</v>
      </c>
      <c r="B280" s="83" t="s">
        <v>1389</v>
      </c>
      <c r="C280" s="84" t="s">
        <v>1390</v>
      </c>
      <c r="D280" s="85">
        <v>10600</v>
      </c>
      <c r="E280" s="85">
        <v>14556</v>
      </c>
      <c r="F280" s="83"/>
      <c r="G280" s="83"/>
      <c r="H280" s="83">
        <v>11451</v>
      </c>
      <c r="I280" s="83"/>
      <c r="J280" s="83"/>
      <c r="K280" s="86">
        <f t="shared" si="28"/>
        <v>11451</v>
      </c>
      <c r="L280" s="83"/>
      <c r="M280" s="83"/>
      <c r="N280" s="83"/>
      <c r="O280" s="83"/>
      <c r="P280" s="87">
        <f t="shared" si="29"/>
        <v>11451</v>
      </c>
      <c r="Q280" s="88">
        <v>9488</v>
      </c>
    </row>
    <row r="281" spans="1:17" s="78" customFormat="1" ht="13.5" customHeight="1">
      <c r="A281" s="82" t="s">
        <v>927</v>
      </c>
      <c r="B281" s="83" t="s">
        <v>1391</v>
      </c>
      <c r="C281" s="84" t="s">
        <v>1392</v>
      </c>
      <c r="D281" s="85">
        <v>28000</v>
      </c>
      <c r="E281" s="85">
        <v>36425</v>
      </c>
      <c r="F281" s="83"/>
      <c r="G281" s="83"/>
      <c r="H281" s="83">
        <v>32402</v>
      </c>
      <c r="I281" s="83"/>
      <c r="J281" s="83"/>
      <c r="K281" s="86">
        <f t="shared" si="28"/>
        <v>32402</v>
      </c>
      <c r="L281" s="83"/>
      <c r="M281" s="83"/>
      <c r="N281" s="83"/>
      <c r="O281" s="83"/>
      <c r="P281" s="87">
        <f t="shared" si="29"/>
        <v>32402</v>
      </c>
      <c r="Q281" s="88">
        <v>32142</v>
      </c>
    </row>
    <row r="282" spans="1:17" s="78" customFormat="1" ht="13.5" customHeight="1">
      <c r="A282" s="82" t="s">
        <v>930</v>
      </c>
      <c r="B282" s="83" t="s">
        <v>1393</v>
      </c>
      <c r="C282" s="84" t="s">
        <v>1394</v>
      </c>
      <c r="D282" s="85">
        <v>2137</v>
      </c>
      <c r="E282" s="85">
        <v>1736</v>
      </c>
      <c r="F282" s="83">
        <v>274</v>
      </c>
      <c r="G282" s="83">
        <v>128</v>
      </c>
      <c r="H282" s="83">
        <v>1252</v>
      </c>
      <c r="I282" s="83"/>
      <c r="J282" s="83"/>
      <c r="K282" s="86">
        <f t="shared" si="28"/>
        <v>1654</v>
      </c>
      <c r="L282" s="83"/>
      <c r="M282" s="83"/>
      <c r="N282" s="83"/>
      <c r="O282" s="83"/>
      <c r="P282" s="87">
        <f t="shared" si="29"/>
        <v>1654</v>
      </c>
      <c r="Q282" s="88">
        <v>1654</v>
      </c>
    </row>
    <row r="283" spans="1:17" s="78" customFormat="1" ht="13.5" customHeight="1">
      <c r="A283" s="82" t="s">
        <v>933</v>
      </c>
      <c r="B283" s="83" t="s">
        <v>1395</v>
      </c>
      <c r="C283" s="84" t="s">
        <v>1396</v>
      </c>
      <c r="D283" s="85">
        <v>40976</v>
      </c>
      <c r="E283" s="85">
        <v>41177</v>
      </c>
      <c r="F283" s="83">
        <v>25442</v>
      </c>
      <c r="G283" s="83">
        <v>7992</v>
      </c>
      <c r="H283" s="83">
        <v>7176</v>
      </c>
      <c r="I283" s="83"/>
      <c r="J283" s="83"/>
      <c r="K283" s="86">
        <f t="shared" si="28"/>
        <v>40610</v>
      </c>
      <c r="L283" s="83"/>
      <c r="M283" s="83"/>
      <c r="N283" s="83"/>
      <c r="O283" s="83"/>
      <c r="P283" s="87">
        <f t="shared" si="29"/>
        <v>40610</v>
      </c>
      <c r="Q283" s="88">
        <v>40610</v>
      </c>
    </row>
    <row r="284" spans="1:17" s="78" customFormat="1" ht="13.5" customHeight="1">
      <c r="A284" s="82" t="s">
        <v>936</v>
      </c>
      <c r="B284" s="83" t="s">
        <v>1397</v>
      </c>
      <c r="C284" s="84" t="s">
        <v>1398</v>
      </c>
      <c r="D284" s="85">
        <v>9638</v>
      </c>
      <c r="E284" s="85">
        <v>11031</v>
      </c>
      <c r="F284" s="83">
        <v>1961</v>
      </c>
      <c r="G284" s="83">
        <v>694</v>
      </c>
      <c r="H284" s="83">
        <v>8028</v>
      </c>
      <c r="I284" s="83"/>
      <c r="J284" s="83"/>
      <c r="K284" s="86">
        <f t="shared" si="28"/>
        <v>10683</v>
      </c>
      <c r="L284" s="83"/>
      <c r="M284" s="83"/>
      <c r="N284" s="83"/>
      <c r="O284" s="83"/>
      <c r="P284" s="87">
        <f t="shared" si="29"/>
        <v>10683</v>
      </c>
      <c r="Q284" s="88">
        <v>10683</v>
      </c>
    </row>
    <row r="285" spans="1:17" s="78" customFormat="1" ht="13.5" customHeight="1">
      <c r="A285" s="82" t="s">
        <v>962</v>
      </c>
      <c r="B285" s="83" t="s">
        <v>1399</v>
      </c>
      <c r="C285" s="84" t="s">
        <v>1400</v>
      </c>
      <c r="D285" s="85">
        <v>25934</v>
      </c>
      <c r="E285" s="85">
        <v>38190</v>
      </c>
      <c r="F285" s="83">
        <v>24872</v>
      </c>
      <c r="G285" s="83">
        <v>9722</v>
      </c>
      <c r="H285" s="83">
        <v>2827</v>
      </c>
      <c r="I285" s="83"/>
      <c r="J285" s="83"/>
      <c r="K285" s="86">
        <f t="shared" si="28"/>
        <v>37421</v>
      </c>
      <c r="L285" s="83"/>
      <c r="M285" s="83"/>
      <c r="N285" s="83"/>
      <c r="O285" s="83"/>
      <c r="P285" s="87">
        <f t="shared" si="29"/>
        <v>37421</v>
      </c>
      <c r="Q285" s="88">
        <v>37421</v>
      </c>
    </row>
    <row r="286" spans="1:17" s="78" customFormat="1" ht="13.5" customHeight="1">
      <c r="A286" s="82" t="s">
        <v>965</v>
      </c>
      <c r="B286" s="83" t="s">
        <v>1401</v>
      </c>
      <c r="C286" s="84" t="s">
        <v>1402</v>
      </c>
      <c r="D286" s="85">
        <v>900</v>
      </c>
      <c r="E286" s="85">
        <v>900</v>
      </c>
      <c r="F286" s="83">
        <v>208</v>
      </c>
      <c r="G286" s="83">
        <v>55</v>
      </c>
      <c r="H286" s="83">
        <v>496</v>
      </c>
      <c r="I286" s="83"/>
      <c r="J286" s="83"/>
      <c r="K286" s="86">
        <f t="shared" si="28"/>
        <v>759</v>
      </c>
      <c r="L286" s="83"/>
      <c r="M286" s="83"/>
      <c r="N286" s="83"/>
      <c r="O286" s="83"/>
      <c r="P286" s="87">
        <f t="shared" si="29"/>
        <v>759</v>
      </c>
      <c r="Q286" s="88">
        <v>759</v>
      </c>
    </row>
    <row r="287" spans="1:17" s="78" customFormat="1" ht="13.5" customHeight="1">
      <c r="A287" s="82" t="s">
        <v>968</v>
      </c>
      <c r="B287" s="83" t="s">
        <v>1403</v>
      </c>
      <c r="C287" s="84" t="s">
        <v>1404</v>
      </c>
      <c r="D287" s="85">
        <v>300</v>
      </c>
      <c r="E287" s="85">
        <v>300</v>
      </c>
      <c r="F287" s="83"/>
      <c r="G287" s="83"/>
      <c r="H287" s="83">
        <v>222</v>
      </c>
      <c r="I287" s="83"/>
      <c r="J287" s="83"/>
      <c r="K287" s="86">
        <f t="shared" si="28"/>
        <v>222</v>
      </c>
      <c r="L287" s="83"/>
      <c r="M287" s="83"/>
      <c r="N287" s="83"/>
      <c r="O287" s="83"/>
      <c r="P287" s="87">
        <f t="shared" si="29"/>
        <v>222</v>
      </c>
      <c r="Q287" s="88"/>
    </row>
    <row r="288" spans="1:17" s="78" customFormat="1" ht="13.5" customHeight="1">
      <c r="A288" s="82" t="s">
        <v>971</v>
      </c>
      <c r="B288" s="83" t="s">
        <v>1405</v>
      </c>
      <c r="C288" s="84" t="s">
        <v>1406</v>
      </c>
      <c r="D288" s="85">
        <v>1000</v>
      </c>
      <c r="E288" s="85">
        <v>2020</v>
      </c>
      <c r="F288" s="83">
        <v>502</v>
      </c>
      <c r="G288" s="83">
        <v>70</v>
      </c>
      <c r="H288" s="83"/>
      <c r="I288" s="83"/>
      <c r="J288" s="83"/>
      <c r="K288" s="86">
        <f t="shared" si="28"/>
        <v>572</v>
      </c>
      <c r="L288" s="83"/>
      <c r="M288" s="83"/>
      <c r="N288" s="83"/>
      <c r="O288" s="83"/>
      <c r="P288" s="87">
        <f t="shared" si="29"/>
        <v>572</v>
      </c>
      <c r="Q288" s="88"/>
    </row>
    <row r="289" spans="1:17" s="78" customFormat="1" ht="13.5" customHeight="1">
      <c r="A289" s="82" t="s">
        <v>974</v>
      </c>
      <c r="B289" s="83" t="s">
        <v>1407</v>
      </c>
      <c r="C289" s="84" t="s">
        <v>1408</v>
      </c>
      <c r="D289" s="85">
        <v>10000</v>
      </c>
      <c r="E289" s="85">
        <v>10000</v>
      </c>
      <c r="F289" s="83"/>
      <c r="G289" s="83"/>
      <c r="H289" s="83"/>
      <c r="I289" s="83"/>
      <c r="J289" s="83">
        <v>10000</v>
      </c>
      <c r="K289" s="86">
        <f t="shared" si="28"/>
        <v>10000</v>
      </c>
      <c r="L289" s="83"/>
      <c r="M289" s="83"/>
      <c r="N289" s="83"/>
      <c r="O289" s="83"/>
      <c r="P289" s="87">
        <f t="shared" si="29"/>
        <v>10000</v>
      </c>
      <c r="Q289" s="88"/>
    </row>
    <row r="290" spans="1:17" s="78" customFormat="1" ht="13.5" customHeight="1">
      <c r="A290" s="82" t="s">
        <v>977</v>
      </c>
      <c r="B290" s="83" t="s">
        <v>1409</v>
      </c>
      <c r="C290" s="84" t="s">
        <v>1410</v>
      </c>
      <c r="D290" s="85">
        <v>5000</v>
      </c>
      <c r="E290" s="85">
        <v>5000</v>
      </c>
      <c r="F290" s="83"/>
      <c r="G290" s="83"/>
      <c r="H290" s="83"/>
      <c r="I290" s="83"/>
      <c r="J290" s="83"/>
      <c r="K290" s="86">
        <f t="shared" si="28"/>
        <v>0</v>
      </c>
      <c r="L290" s="83"/>
      <c r="M290" s="83"/>
      <c r="N290" s="83"/>
      <c r="O290" s="83"/>
      <c r="P290" s="87">
        <f t="shared" si="29"/>
        <v>0</v>
      </c>
      <c r="Q290" s="88"/>
    </row>
    <row r="291" spans="1:17" s="78" customFormat="1" ht="13.5" customHeight="1">
      <c r="A291" s="82" t="s">
        <v>980</v>
      </c>
      <c r="B291" s="83" t="s">
        <v>1411</v>
      </c>
      <c r="C291" s="84" t="s">
        <v>1412</v>
      </c>
      <c r="D291" s="85">
        <v>1000</v>
      </c>
      <c r="E291" s="85">
        <v>1000</v>
      </c>
      <c r="F291" s="83"/>
      <c r="G291" s="83"/>
      <c r="H291" s="83">
        <v>1000</v>
      </c>
      <c r="I291" s="83"/>
      <c r="J291" s="83"/>
      <c r="K291" s="86">
        <f t="shared" si="28"/>
        <v>1000</v>
      </c>
      <c r="L291" s="83"/>
      <c r="M291" s="83"/>
      <c r="N291" s="83"/>
      <c r="O291" s="83"/>
      <c r="P291" s="87">
        <f t="shared" si="29"/>
        <v>1000</v>
      </c>
      <c r="Q291" s="88">
        <v>1000</v>
      </c>
    </row>
    <row r="292" spans="1:17" s="78" customFormat="1" ht="13.5" customHeight="1">
      <c r="A292" s="82" t="s">
        <v>982</v>
      </c>
      <c r="B292" s="83" t="s">
        <v>1413</v>
      </c>
      <c r="C292" s="84" t="s">
        <v>1414</v>
      </c>
      <c r="D292" s="85">
        <v>1000</v>
      </c>
      <c r="E292" s="85">
        <v>1389</v>
      </c>
      <c r="F292" s="83"/>
      <c r="G292" s="83"/>
      <c r="H292" s="83">
        <v>688</v>
      </c>
      <c r="I292" s="83"/>
      <c r="J292" s="83"/>
      <c r="K292" s="86">
        <f t="shared" si="28"/>
        <v>688</v>
      </c>
      <c r="L292" s="83"/>
      <c r="M292" s="83"/>
      <c r="N292" s="83"/>
      <c r="O292" s="83"/>
      <c r="P292" s="87">
        <f t="shared" si="29"/>
        <v>688</v>
      </c>
      <c r="Q292" s="88"/>
    </row>
    <row r="293" spans="1:17" s="78" customFormat="1" ht="13.5" customHeight="1">
      <c r="A293" s="82" t="s">
        <v>985</v>
      </c>
      <c r="B293" s="83" t="s">
        <v>1415</v>
      </c>
      <c r="C293" s="84" t="s">
        <v>1416</v>
      </c>
      <c r="D293" s="85">
        <v>20000</v>
      </c>
      <c r="E293" s="85">
        <v>26221</v>
      </c>
      <c r="F293" s="83"/>
      <c r="G293" s="83"/>
      <c r="H293" s="83">
        <v>3437</v>
      </c>
      <c r="I293" s="83"/>
      <c r="J293" s="83"/>
      <c r="K293" s="86">
        <f t="shared" si="28"/>
        <v>3437</v>
      </c>
      <c r="L293" s="83"/>
      <c r="M293" s="83">
        <v>14419</v>
      </c>
      <c r="N293" s="83"/>
      <c r="O293" s="83"/>
      <c r="P293" s="87">
        <f t="shared" si="29"/>
        <v>17856</v>
      </c>
      <c r="Q293" s="88">
        <v>17856</v>
      </c>
    </row>
    <row r="294" spans="1:17" s="78" customFormat="1" ht="13.5" customHeight="1">
      <c r="A294" s="82" t="s">
        <v>988</v>
      </c>
      <c r="B294" s="83" t="s">
        <v>1417</v>
      </c>
      <c r="C294" s="84" t="s">
        <v>1418</v>
      </c>
      <c r="D294" s="85">
        <v>100000</v>
      </c>
      <c r="E294" s="85">
        <v>44782</v>
      </c>
      <c r="F294" s="83"/>
      <c r="G294" s="83"/>
      <c r="H294" s="83"/>
      <c r="I294" s="83"/>
      <c r="J294" s="83"/>
      <c r="K294" s="86">
        <f t="shared" si="28"/>
        <v>0</v>
      </c>
      <c r="L294" s="83"/>
      <c r="M294" s="83">
        <v>34203</v>
      </c>
      <c r="N294" s="83"/>
      <c r="O294" s="83"/>
      <c r="P294" s="87">
        <f t="shared" si="29"/>
        <v>34203</v>
      </c>
      <c r="Q294" s="88">
        <v>34203</v>
      </c>
    </row>
    <row r="295" spans="1:17" s="78" customFormat="1" ht="13.5" customHeight="1">
      <c r="A295" s="82" t="s">
        <v>990</v>
      </c>
      <c r="B295" s="83" t="s">
        <v>1419</v>
      </c>
      <c r="C295" s="84" t="s">
        <v>1420</v>
      </c>
      <c r="D295" s="85">
        <v>3000</v>
      </c>
      <c r="E295" s="85">
        <v>5609</v>
      </c>
      <c r="F295" s="83"/>
      <c r="G295" s="83"/>
      <c r="H295" s="83"/>
      <c r="I295" s="83"/>
      <c r="J295" s="83"/>
      <c r="K295" s="86">
        <f t="shared" si="28"/>
        <v>0</v>
      </c>
      <c r="L295" s="83"/>
      <c r="M295" s="83">
        <v>4026</v>
      </c>
      <c r="N295" s="83"/>
      <c r="O295" s="83"/>
      <c r="P295" s="87">
        <f t="shared" si="29"/>
        <v>4026</v>
      </c>
      <c r="Q295" s="88">
        <v>4026</v>
      </c>
    </row>
    <row r="296" spans="1:17" s="78" customFormat="1" ht="13.5" customHeight="1">
      <c r="A296" s="82" t="s">
        <v>992</v>
      </c>
      <c r="B296" s="83" t="s">
        <v>1421</v>
      </c>
      <c r="C296" s="84" t="s">
        <v>1422</v>
      </c>
      <c r="D296" s="85">
        <v>3000</v>
      </c>
      <c r="E296" s="85">
        <v>8347</v>
      </c>
      <c r="F296" s="83"/>
      <c r="G296" s="83">
        <v>26</v>
      </c>
      <c r="H296" s="83">
        <v>125</v>
      </c>
      <c r="I296" s="83"/>
      <c r="J296" s="83"/>
      <c r="K296" s="86">
        <f t="shared" si="28"/>
        <v>151</v>
      </c>
      <c r="L296" s="83"/>
      <c r="M296" s="83">
        <v>5075</v>
      </c>
      <c r="N296" s="83"/>
      <c r="O296" s="83"/>
      <c r="P296" s="87">
        <f t="shared" si="29"/>
        <v>5226</v>
      </c>
      <c r="Q296" s="88">
        <v>5226</v>
      </c>
    </row>
    <row r="297" spans="1:17" s="78" customFormat="1" ht="13.5" customHeight="1">
      <c r="A297" s="82" t="s">
        <v>995</v>
      </c>
      <c r="B297" s="83" t="s">
        <v>1423</v>
      </c>
      <c r="C297" s="84" t="s">
        <v>1424</v>
      </c>
      <c r="D297" s="85">
        <v>8500</v>
      </c>
      <c r="E297" s="85">
        <v>22393</v>
      </c>
      <c r="F297" s="83"/>
      <c r="G297" s="83"/>
      <c r="H297" s="83"/>
      <c r="I297" s="83"/>
      <c r="J297" s="83"/>
      <c r="K297" s="86">
        <f t="shared" si="28"/>
        <v>0</v>
      </c>
      <c r="L297" s="83"/>
      <c r="M297" s="83">
        <v>21993</v>
      </c>
      <c r="N297" s="83"/>
      <c r="O297" s="83"/>
      <c r="P297" s="87">
        <f t="shared" si="29"/>
        <v>21993</v>
      </c>
      <c r="Q297" s="88">
        <v>21993</v>
      </c>
    </row>
    <row r="298" spans="1:17" s="78" customFormat="1" ht="13.5" customHeight="1">
      <c r="A298" s="82" t="s">
        <v>998</v>
      </c>
      <c r="B298" s="83" t="s">
        <v>1425</v>
      </c>
      <c r="C298" s="84" t="s">
        <v>1426</v>
      </c>
      <c r="D298" s="85">
        <v>10000</v>
      </c>
      <c r="E298" s="85">
        <v>16871</v>
      </c>
      <c r="F298" s="83"/>
      <c r="G298" s="83"/>
      <c r="H298" s="83"/>
      <c r="I298" s="83"/>
      <c r="J298" s="83"/>
      <c r="K298" s="86">
        <f t="shared" si="28"/>
        <v>0</v>
      </c>
      <c r="L298" s="83"/>
      <c r="M298" s="83">
        <v>14568</v>
      </c>
      <c r="N298" s="83"/>
      <c r="O298" s="83"/>
      <c r="P298" s="87">
        <f t="shared" si="29"/>
        <v>14568</v>
      </c>
      <c r="Q298" s="88">
        <v>14568</v>
      </c>
    </row>
    <row r="299" spans="1:17" s="78" customFormat="1" ht="13.5" customHeight="1">
      <c r="A299" s="82" t="s">
        <v>1001</v>
      </c>
      <c r="B299" s="83" t="s">
        <v>1427</v>
      </c>
      <c r="C299" s="84" t="s">
        <v>1428</v>
      </c>
      <c r="D299" s="85">
        <v>5000</v>
      </c>
      <c r="E299" s="85">
        <v>13970</v>
      </c>
      <c r="F299" s="83"/>
      <c r="G299" s="83"/>
      <c r="H299" s="83"/>
      <c r="I299" s="83"/>
      <c r="J299" s="83"/>
      <c r="K299" s="86">
        <f t="shared" si="28"/>
        <v>0</v>
      </c>
      <c r="L299" s="83"/>
      <c r="M299" s="83">
        <v>8215</v>
      </c>
      <c r="N299" s="83"/>
      <c r="O299" s="83"/>
      <c r="P299" s="87">
        <f t="shared" si="29"/>
        <v>8215</v>
      </c>
      <c r="Q299" s="88">
        <v>8215</v>
      </c>
    </row>
    <row r="300" spans="1:17" s="78" customFormat="1" ht="13.5" customHeight="1">
      <c r="A300" s="82" t="s">
        <v>1204</v>
      </c>
      <c r="B300" s="83" t="s">
        <v>1429</v>
      </c>
      <c r="C300" s="84" t="s">
        <v>1430</v>
      </c>
      <c r="D300" s="85">
        <v>30000</v>
      </c>
      <c r="E300" s="85">
        <v>57000</v>
      </c>
      <c r="F300" s="83"/>
      <c r="G300" s="83"/>
      <c r="H300" s="83"/>
      <c r="I300" s="83"/>
      <c r="J300" s="83"/>
      <c r="K300" s="86">
        <f t="shared" si="28"/>
        <v>0</v>
      </c>
      <c r="L300" s="83"/>
      <c r="M300" s="83">
        <v>51490</v>
      </c>
      <c r="N300" s="83"/>
      <c r="O300" s="83"/>
      <c r="P300" s="87">
        <f t="shared" si="29"/>
        <v>51490</v>
      </c>
      <c r="Q300" s="88">
        <v>51490</v>
      </c>
    </row>
    <row r="301" spans="1:17" s="78" customFormat="1" ht="13.5" customHeight="1">
      <c r="A301" s="82" t="s">
        <v>1207</v>
      </c>
      <c r="B301" s="83" t="s">
        <v>1431</v>
      </c>
      <c r="C301" s="84" t="s">
        <v>1432</v>
      </c>
      <c r="D301" s="85">
        <v>15000</v>
      </c>
      <c r="E301" s="85">
        <v>25142</v>
      </c>
      <c r="F301" s="83"/>
      <c r="G301" s="83"/>
      <c r="H301" s="83">
        <v>16</v>
      </c>
      <c r="I301" s="83"/>
      <c r="J301" s="83"/>
      <c r="K301" s="86">
        <f t="shared" si="28"/>
        <v>16</v>
      </c>
      <c r="L301" s="83">
        <v>20034</v>
      </c>
      <c r="M301" s="83"/>
      <c r="N301" s="83"/>
      <c r="O301" s="83"/>
      <c r="P301" s="87">
        <f t="shared" si="29"/>
        <v>20050</v>
      </c>
      <c r="Q301" s="88">
        <v>20050</v>
      </c>
    </row>
    <row r="302" spans="1:17" s="78" customFormat="1" ht="13.5" customHeight="1">
      <c r="A302" s="82" t="s">
        <v>1210</v>
      </c>
      <c r="B302" s="83" t="s">
        <v>1433</v>
      </c>
      <c r="C302" s="84" t="s">
        <v>1434</v>
      </c>
      <c r="D302" s="85">
        <v>5000</v>
      </c>
      <c r="E302" s="85">
        <v>23115</v>
      </c>
      <c r="F302" s="83"/>
      <c r="G302" s="83"/>
      <c r="H302" s="83"/>
      <c r="I302" s="83"/>
      <c r="J302" s="83"/>
      <c r="K302" s="86">
        <f t="shared" si="28"/>
        <v>0</v>
      </c>
      <c r="L302" s="83">
        <v>14489</v>
      </c>
      <c r="M302" s="83"/>
      <c r="N302" s="83"/>
      <c r="O302" s="83"/>
      <c r="P302" s="87">
        <f t="shared" si="29"/>
        <v>14489</v>
      </c>
      <c r="Q302" s="88">
        <v>14489</v>
      </c>
    </row>
    <row r="303" spans="1:17" s="78" customFormat="1" ht="13.5" customHeight="1">
      <c r="A303" s="82" t="s">
        <v>1213</v>
      </c>
      <c r="B303" s="83" t="s">
        <v>1435</v>
      </c>
      <c r="C303" s="84" t="s">
        <v>1436</v>
      </c>
      <c r="D303" s="85">
        <v>15000</v>
      </c>
      <c r="E303" s="85">
        <v>13837</v>
      </c>
      <c r="F303" s="83"/>
      <c r="G303" s="83"/>
      <c r="H303" s="83">
        <v>488</v>
      </c>
      <c r="I303" s="83"/>
      <c r="J303" s="83"/>
      <c r="K303" s="86">
        <f t="shared" si="28"/>
        <v>488</v>
      </c>
      <c r="L303" s="83">
        <v>13299</v>
      </c>
      <c r="M303" s="83"/>
      <c r="N303" s="83"/>
      <c r="O303" s="83"/>
      <c r="P303" s="87">
        <f t="shared" si="29"/>
        <v>13787</v>
      </c>
      <c r="Q303" s="88">
        <v>13787</v>
      </c>
    </row>
    <row r="304" spans="1:17" s="78" customFormat="1" ht="13.5" customHeight="1">
      <c r="A304" s="82" t="s">
        <v>1216</v>
      </c>
      <c r="B304" s="83" t="s">
        <v>1437</v>
      </c>
      <c r="C304" s="84" t="s">
        <v>1438</v>
      </c>
      <c r="D304" s="85">
        <v>73000</v>
      </c>
      <c r="E304" s="85">
        <v>64131</v>
      </c>
      <c r="F304" s="83"/>
      <c r="G304" s="83"/>
      <c r="H304" s="83"/>
      <c r="I304" s="83"/>
      <c r="J304" s="83"/>
      <c r="K304" s="86">
        <f t="shared" si="28"/>
        <v>0</v>
      </c>
      <c r="L304" s="83">
        <v>53435</v>
      </c>
      <c r="M304" s="83"/>
      <c r="N304" s="83">
        <v>880</v>
      </c>
      <c r="O304" s="83"/>
      <c r="P304" s="87">
        <f t="shared" si="29"/>
        <v>54315</v>
      </c>
      <c r="Q304" s="88">
        <v>54315</v>
      </c>
    </row>
    <row r="305" spans="1:17" s="78" customFormat="1" ht="13.5" customHeight="1">
      <c r="A305" s="82" t="s">
        <v>1219</v>
      </c>
      <c r="B305" s="83" t="s">
        <v>1439</v>
      </c>
      <c r="C305" s="84" t="s">
        <v>1440</v>
      </c>
      <c r="D305" s="85">
        <v>3860</v>
      </c>
      <c r="E305" s="85">
        <v>7510</v>
      </c>
      <c r="F305" s="83"/>
      <c r="G305" s="83"/>
      <c r="H305" s="83"/>
      <c r="I305" s="83"/>
      <c r="J305" s="83"/>
      <c r="K305" s="86">
        <f t="shared" si="28"/>
        <v>0</v>
      </c>
      <c r="L305" s="83">
        <v>6522</v>
      </c>
      <c r="M305" s="83"/>
      <c r="N305" s="83"/>
      <c r="O305" s="83"/>
      <c r="P305" s="87">
        <f t="shared" si="29"/>
        <v>6522</v>
      </c>
      <c r="Q305" s="88"/>
    </row>
    <row r="306" spans="1:17" s="78" customFormat="1" ht="13.5" customHeight="1">
      <c r="A306" s="82" t="s">
        <v>1222</v>
      </c>
      <c r="B306" s="83" t="s">
        <v>1441</v>
      </c>
      <c r="C306" s="84" t="s">
        <v>1442</v>
      </c>
      <c r="D306" s="85">
        <v>28000</v>
      </c>
      <c r="E306" s="85">
        <v>32000</v>
      </c>
      <c r="F306" s="83"/>
      <c r="G306" s="83"/>
      <c r="H306" s="83"/>
      <c r="I306" s="83"/>
      <c r="J306" s="83"/>
      <c r="K306" s="86">
        <f aca="true" t="shared" si="30" ref="K306:K337">SUM(F306:J306)</f>
        <v>0</v>
      </c>
      <c r="L306" s="83">
        <v>28259</v>
      </c>
      <c r="M306" s="83"/>
      <c r="N306" s="83"/>
      <c r="O306" s="83"/>
      <c r="P306" s="87">
        <f aca="true" t="shared" si="31" ref="P306:P337">SUM(K306:O306)</f>
        <v>28259</v>
      </c>
      <c r="Q306" s="88"/>
    </row>
    <row r="307" spans="1:17" s="78" customFormat="1" ht="13.5" customHeight="1">
      <c r="A307" s="82" t="s">
        <v>1443</v>
      </c>
      <c r="B307" s="83" t="s">
        <v>1419</v>
      </c>
      <c r="C307" s="84" t="s">
        <v>1444</v>
      </c>
      <c r="D307" s="85">
        <v>5000</v>
      </c>
      <c r="E307" s="85">
        <v>6320</v>
      </c>
      <c r="F307" s="83"/>
      <c r="G307" s="83"/>
      <c r="H307" s="83"/>
      <c r="I307" s="83"/>
      <c r="J307" s="83"/>
      <c r="K307" s="86">
        <f t="shared" si="30"/>
        <v>0</v>
      </c>
      <c r="L307" s="83">
        <v>5807</v>
      </c>
      <c r="M307" s="83"/>
      <c r="N307" s="83"/>
      <c r="O307" s="83"/>
      <c r="P307" s="87">
        <f t="shared" si="31"/>
        <v>5807</v>
      </c>
      <c r="Q307" s="88">
        <v>5807</v>
      </c>
    </row>
    <row r="308" spans="1:17" s="78" customFormat="1" ht="13.5" customHeight="1">
      <c r="A308" s="82" t="s">
        <v>1445</v>
      </c>
      <c r="B308" s="83" t="s">
        <v>1446</v>
      </c>
      <c r="C308" s="84" t="s">
        <v>1447</v>
      </c>
      <c r="D308" s="85">
        <v>2000</v>
      </c>
      <c r="E308" s="85">
        <v>2000</v>
      </c>
      <c r="F308" s="83"/>
      <c r="G308" s="83"/>
      <c r="H308" s="83"/>
      <c r="I308" s="83"/>
      <c r="J308" s="83"/>
      <c r="K308" s="86">
        <f t="shared" si="30"/>
        <v>0</v>
      </c>
      <c r="L308" s="83">
        <v>1875</v>
      </c>
      <c r="M308" s="83"/>
      <c r="N308" s="83"/>
      <c r="O308" s="83"/>
      <c r="P308" s="87">
        <f t="shared" si="31"/>
        <v>1875</v>
      </c>
      <c r="Q308" s="88">
        <v>1875</v>
      </c>
    </row>
    <row r="309" spans="1:17" s="78" customFormat="1" ht="13.5" customHeight="1">
      <c r="A309" s="82" t="s">
        <v>1448</v>
      </c>
      <c r="B309" s="83" t="s">
        <v>1449</v>
      </c>
      <c r="C309" s="84" t="s">
        <v>1450</v>
      </c>
      <c r="D309" s="85">
        <v>10000</v>
      </c>
      <c r="E309" s="85">
        <v>18750</v>
      </c>
      <c r="F309" s="83"/>
      <c r="G309" s="83"/>
      <c r="H309" s="83"/>
      <c r="I309" s="83"/>
      <c r="J309" s="83"/>
      <c r="K309" s="86">
        <f t="shared" si="30"/>
        <v>0</v>
      </c>
      <c r="L309" s="83"/>
      <c r="M309" s="83"/>
      <c r="N309" s="83"/>
      <c r="O309" s="83"/>
      <c r="P309" s="87">
        <f t="shared" si="31"/>
        <v>0</v>
      </c>
      <c r="Q309" s="88"/>
    </row>
    <row r="310" spans="1:17" s="78" customFormat="1" ht="13.5" customHeight="1">
      <c r="A310" s="82" t="s">
        <v>1451</v>
      </c>
      <c r="B310" s="83" t="s">
        <v>1452</v>
      </c>
      <c r="C310" s="84" t="s">
        <v>1453</v>
      </c>
      <c r="D310" s="85">
        <v>17573</v>
      </c>
      <c r="E310" s="85">
        <v>109958</v>
      </c>
      <c r="F310" s="83"/>
      <c r="G310" s="83"/>
      <c r="H310" s="83"/>
      <c r="I310" s="83"/>
      <c r="J310" s="83"/>
      <c r="K310" s="86">
        <f t="shared" si="30"/>
        <v>0</v>
      </c>
      <c r="L310" s="83">
        <v>80846</v>
      </c>
      <c r="M310" s="83"/>
      <c r="N310" s="83"/>
      <c r="O310" s="83"/>
      <c r="P310" s="87">
        <f t="shared" si="31"/>
        <v>80846</v>
      </c>
      <c r="Q310" s="88"/>
    </row>
    <row r="311" spans="1:17" s="78" customFormat="1" ht="13.5" customHeight="1">
      <c r="A311" s="82" t="s">
        <v>1454</v>
      </c>
      <c r="B311" s="83" t="s">
        <v>1455</v>
      </c>
      <c r="C311" s="84" t="s">
        <v>1456</v>
      </c>
      <c r="D311" s="85">
        <v>228910</v>
      </c>
      <c r="E311" s="85">
        <v>233138</v>
      </c>
      <c r="F311" s="83"/>
      <c r="G311" s="83"/>
      <c r="H311" s="83"/>
      <c r="I311" s="83"/>
      <c r="J311" s="83"/>
      <c r="K311" s="86">
        <f t="shared" si="30"/>
        <v>0</v>
      </c>
      <c r="L311" s="83">
        <v>50210</v>
      </c>
      <c r="M311" s="83"/>
      <c r="N311" s="83"/>
      <c r="O311" s="83"/>
      <c r="P311" s="87">
        <f t="shared" si="31"/>
        <v>50210</v>
      </c>
      <c r="Q311" s="88"/>
    </row>
    <row r="312" spans="1:17" s="78" customFormat="1" ht="13.5" customHeight="1">
      <c r="A312" s="82" t="s">
        <v>1457</v>
      </c>
      <c r="B312" s="83" t="s">
        <v>1458</v>
      </c>
      <c r="C312" s="84" t="s">
        <v>1459</v>
      </c>
      <c r="D312" s="85">
        <v>20000</v>
      </c>
      <c r="E312" s="85">
        <v>20000</v>
      </c>
      <c r="F312" s="83"/>
      <c r="G312" s="83"/>
      <c r="H312" s="83"/>
      <c r="I312" s="83"/>
      <c r="J312" s="83"/>
      <c r="K312" s="86">
        <f t="shared" si="30"/>
        <v>0</v>
      </c>
      <c r="L312" s="83">
        <v>19246</v>
      </c>
      <c r="M312" s="83"/>
      <c r="N312" s="83"/>
      <c r="O312" s="83"/>
      <c r="P312" s="87">
        <f t="shared" si="31"/>
        <v>19246</v>
      </c>
      <c r="Q312" s="88"/>
    </row>
    <row r="313" spans="1:17" s="78" customFormat="1" ht="13.5" customHeight="1">
      <c r="A313" s="82" t="s">
        <v>1460</v>
      </c>
      <c r="B313" s="83" t="s">
        <v>1461</v>
      </c>
      <c r="C313" s="84" t="s">
        <v>1462</v>
      </c>
      <c r="D313" s="85">
        <v>77000</v>
      </c>
      <c r="E313" s="85">
        <v>78456</v>
      </c>
      <c r="F313" s="83"/>
      <c r="G313" s="83"/>
      <c r="H313" s="83"/>
      <c r="I313" s="83"/>
      <c r="J313" s="83"/>
      <c r="K313" s="86">
        <f t="shared" si="30"/>
        <v>0</v>
      </c>
      <c r="L313" s="83">
        <v>12364</v>
      </c>
      <c r="M313" s="83"/>
      <c r="N313" s="83"/>
      <c r="O313" s="83"/>
      <c r="P313" s="87">
        <f t="shared" si="31"/>
        <v>12364</v>
      </c>
      <c r="Q313" s="88"/>
    </row>
    <row r="314" spans="1:17" s="78" customFormat="1" ht="13.5" customHeight="1">
      <c r="A314" s="82" t="s">
        <v>1463</v>
      </c>
      <c r="B314" s="83" t="s">
        <v>1464</v>
      </c>
      <c r="C314" s="84" t="s">
        <v>1465</v>
      </c>
      <c r="D314" s="85">
        <v>5000</v>
      </c>
      <c r="E314" s="85">
        <v>5000</v>
      </c>
      <c r="F314" s="83"/>
      <c r="G314" s="83"/>
      <c r="H314" s="83"/>
      <c r="I314" s="83"/>
      <c r="J314" s="83"/>
      <c r="K314" s="86">
        <f t="shared" si="30"/>
        <v>0</v>
      </c>
      <c r="L314" s="83">
        <v>14</v>
      </c>
      <c r="M314" s="83"/>
      <c r="N314" s="83"/>
      <c r="O314" s="83"/>
      <c r="P314" s="87">
        <f t="shared" si="31"/>
        <v>14</v>
      </c>
      <c r="Q314" s="88">
        <v>14</v>
      </c>
    </row>
    <row r="315" spans="1:17" s="78" customFormat="1" ht="13.5" customHeight="1">
      <c r="A315" s="82" t="s">
        <v>1466</v>
      </c>
      <c r="B315" s="83" t="s">
        <v>1467</v>
      </c>
      <c r="C315" s="84" t="s">
        <v>1468</v>
      </c>
      <c r="D315" s="85">
        <v>8000</v>
      </c>
      <c r="E315" s="85">
        <v>9796</v>
      </c>
      <c r="F315" s="83"/>
      <c r="G315" s="83">
        <v>1009</v>
      </c>
      <c r="H315" s="83"/>
      <c r="I315" s="83"/>
      <c r="J315" s="83"/>
      <c r="K315" s="86">
        <f t="shared" si="30"/>
        <v>1009</v>
      </c>
      <c r="L315" s="83">
        <v>8787</v>
      </c>
      <c r="M315" s="83"/>
      <c r="N315" s="83"/>
      <c r="O315" s="83"/>
      <c r="P315" s="87">
        <f t="shared" si="31"/>
        <v>9796</v>
      </c>
      <c r="Q315" s="88"/>
    </row>
    <row r="316" spans="1:17" s="78" customFormat="1" ht="13.5" customHeight="1">
      <c r="A316" s="82" t="s">
        <v>1469</v>
      </c>
      <c r="B316" s="83" t="s">
        <v>1470</v>
      </c>
      <c r="C316" s="84" t="s">
        <v>1471</v>
      </c>
      <c r="D316" s="85">
        <v>14000</v>
      </c>
      <c r="E316" s="85">
        <v>18000</v>
      </c>
      <c r="F316" s="83"/>
      <c r="G316" s="83"/>
      <c r="H316" s="83"/>
      <c r="I316" s="83"/>
      <c r="J316" s="83"/>
      <c r="K316" s="86">
        <f t="shared" si="30"/>
        <v>0</v>
      </c>
      <c r="L316" s="83">
        <v>18000</v>
      </c>
      <c r="M316" s="83"/>
      <c r="N316" s="83"/>
      <c r="O316" s="83"/>
      <c r="P316" s="87">
        <f t="shared" si="31"/>
        <v>18000</v>
      </c>
      <c r="Q316" s="88"/>
    </row>
    <row r="317" spans="1:17" s="78" customFormat="1" ht="13.5" customHeight="1">
      <c r="A317" s="82" t="s">
        <v>1472</v>
      </c>
      <c r="B317" s="83" t="s">
        <v>1473</v>
      </c>
      <c r="C317" s="84" t="s">
        <v>1474</v>
      </c>
      <c r="D317" s="85">
        <v>850</v>
      </c>
      <c r="E317" s="85">
        <v>850</v>
      </c>
      <c r="F317" s="83"/>
      <c r="G317" s="83"/>
      <c r="H317" s="83"/>
      <c r="I317" s="83"/>
      <c r="J317" s="83"/>
      <c r="K317" s="86">
        <f t="shared" si="30"/>
        <v>0</v>
      </c>
      <c r="L317" s="83"/>
      <c r="M317" s="83"/>
      <c r="N317" s="83"/>
      <c r="O317" s="83"/>
      <c r="P317" s="87">
        <f t="shared" si="31"/>
        <v>0</v>
      </c>
      <c r="Q317" s="88"/>
    </row>
    <row r="318" spans="1:17" s="78" customFormat="1" ht="13.5" customHeight="1">
      <c r="A318" s="82" t="s">
        <v>1475</v>
      </c>
      <c r="B318" s="83" t="s">
        <v>1476</v>
      </c>
      <c r="C318" s="84" t="s">
        <v>1477</v>
      </c>
      <c r="D318" s="85">
        <v>80000</v>
      </c>
      <c r="E318" s="85">
        <v>80000</v>
      </c>
      <c r="F318" s="83"/>
      <c r="G318" s="83"/>
      <c r="H318" s="83"/>
      <c r="I318" s="83"/>
      <c r="J318" s="83"/>
      <c r="K318" s="86">
        <f t="shared" si="30"/>
        <v>0</v>
      </c>
      <c r="L318" s="83">
        <v>80000</v>
      </c>
      <c r="M318" s="83"/>
      <c r="N318" s="83"/>
      <c r="O318" s="83"/>
      <c r="P318" s="87">
        <f t="shared" si="31"/>
        <v>80000</v>
      </c>
      <c r="Q318" s="88"/>
    </row>
    <row r="319" spans="1:17" s="78" customFormat="1" ht="13.5" customHeight="1">
      <c r="A319" s="82" t="s">
        <v>1478</v>
      </c>
      <c r="B319" s="83" t="s">
        <v>1479</v>
      </c>
      <c r="C319" s="84" t="s">
        <v>1480</v>
      </c>
      <c r="D319" s="85">
        <v>1500</v>
      </c>
      <c r="E319" s="85">
        <v>2173</v>
      </c>
      <c r="F319" s="83"/>
      <c r="G319" s="83"/>
      <c r="H319" s="83"/>
      <c r="I319" s="83"/>
      <c r="J319" s="83"/>
      <c r="K319" s="86">
        <f t="shared" si="30"/>
        <v>0</v>
      </c>
      <c r="L319" s="83">
        <v>1346</v>
      </c>
      <c r="M319" s="83"/>
      <c r="N319" s="83"/>
      <c r="O319" s="83"/>
      <c r="P319" s="87">
        <f t="shared" si="31"/>
        <v>1346</v>
      </c>
      <c r="Q319" s="88">
        <v>1346</v>
      </c>
    </row>
    <row r="320" spans="1:17" s="78" customFormat="1" ht="13.5" customHeight="1">
      <c r="A320" s="82" t="s">
        <v>1481</v>
      </c>
      <c r="B320" s="83" t="s">
        <v>1482</v>
      </c>
      <c r="C320" s="84" t="s">
        <v>1483</v>
      </c>
      <c r="D320" s="85">
        <v>3000</v>
      </c>
      <c r="E320" s="85">
        <v>4576</v>
      </c>
      <c r="F320" s="83"/>
      <c r="G320" s="83"/>
      <c r="H320" s="83"/>
      <c r="I320" s="83"/>
      <c r="J320" s="83"/>
      <c r="K320" s="86">
        <f t="shared" si="30"/>
        <v>0</v>
      </c>
      <c r="L320" s="83">
        <v>4414</v>
      </c>
      <c r="M320" s="83"/>
      <c r="N320" s="83"/>
      <c r="O320" s="83"/>
      <c r="P320" s="87">
        <f t="shared" si="31"/>
        <v>4414</v>
      </c>
      <c r="Q320" s="88">
        <v>4414</v>
      </c>
    </row>
    <row r="321" spans="1:17" s="78" customFormat="1" ht="13.5" customHeight="1">
      <c r="A321" s="82" t="s">
        <v>1484</v>
      </c>
      <c r="B321" s="83" t="s">
        <v>1485</v>
      </c>
      <c r="C321" s="84" t="s">
        <v>1486</v>
      </c>
      <c r="D321" s="85">
        <v>4000</v>
      </c>
      <c r="E321" s="85">
        <v>4000</v>
      </c>
      <c r="F321" s="83"/>
      <c r="G321" s="83"/>
      <c r="H321" s="83"/>
      <c r="I321" s="83"/>
      <c r="J321" s="83"/>
      <c r="K321" s="86">
        <f t="shared" si="30"/>
        <v>0</v>
      </c>
      <c r="L321" s="83">
        <v>3955</v>
      </c>
      <c r="M321" s="83"/>
      <c r="N321" s="83"/>
      <c r="O321" s="83"/>
      <c r="P321" s="87">
        <f t="shared" si="31"/>
        <v>3955</v>
      </c>
      <c r="Q321" s="88">
        <v>3955</v>
      </c>
    </row>
    <row r="322" spans="1:17" s="78" customFormat="1" ht="13.5" customHeight="1">
      <c r="A322" s="82" t="s">
        <v>1487</v>
      </c>
      <c r="B322" s="83" t="s">
        <v>1488</v>
      </c>
      <c r="C322" s="84" t="s">
        <v>1489</v>
      </c>
      <c r="D322" s="85">
        <v>1500</v>
      </c>
      <c r="E322" s="85"/>
      <c r="F322" s="83"/>
      <c r="G322" s="83"/>
      <c r="H322" s="83"/>
      <c r="I322" s="83"/>
      <c r="J322" s="83"/>
      <c r="K322" s="86">
        <f t="shared" si="30"/>
        <v>0</v>
      </c>
      <c r="L322" s="83"/>
      <c r="M322" s="83"/>
      <c r="N322" s="83"/>
      <c r="O322" s="83"/>
      <c r="P322" s="87">
        <f t="shared" si="31"/>
        <v>0</v>
      </c>
      <c r="Q322" s="88"/>
    </row>
    <row r="323" spans="1:17" s="78" customFormat="1" ht="13.5" customHeight="1">
      <c r="A323" s="82" t="s">
        <v>1490</v>
      </c>
      <c r="B323" s="83" t="s">
        <v>1491</v>
      </c>
      <c r="C323" s="84" t="s">
        <v>1492</v>
      </c>
      <c r="D323" s="85">
        <v>41700</v>
      </c>
      <c r="E323" s="85">
        <v>1210</v>
      </c>
      <c r="F323" s="83"/>
      <c r="G323" s="83"/>
      <c r="H323" s="83"/>
      <c r="I323" s="83"/>
      <c r="J323" s="83"/>
      <c r="K323" s="86">
        <f t="shared" si="30"/>
        <v>0</v>
      </c>
      <c r="L323" s="83">
        <v>954</v>
      </c>
      <c r="M323" s="83"/>
      <c r="N323" s="83"/>
      <c r="O323" s="83"/>
      <c r="P323" s="87">
        <f t="shared" si="31"/>
        <v>954</v>
      </c>
      <c r="Q323" s="88"/>
    </row>
    <row r="324" spans="1:17" s="78" customFormat="1" ht="13.5" customHeight="1">
      <c r="A324" s="82" t="s">
        <v>1493</v>
      </c>
      <c r="B324" s="83" t="s">
        <v>1494</v>
      </c>
      <c r="C324" s="84" t="s">
        <v>1495</v>
      </c>
      <c r="D324" s="85">
        <v>1000</v>
      </c>
      <c r="E324" s="85">
        <v>53575</v>
      </c>
      <c r="F324" s="83"/>
      <c r="G324" s="83"/>
      <c r="H324" s="83">
        <v>200</v>
      </c>
      <c r="I324" s="83"/>
      <c r="J324" s="83"/>
      <c r="K324" s="86">
        <f t="shared" si="30"/>
        <v>200</v>
      </c>
      <c r="L324" s="83"/>
      <c r="M324" s="83"/>
      <c r="N324" s="83">
        <v>26032</v>
      </c>
      <c r="O324" s="83"/>
      <c r="P324" s="87">
        <f t="shared" si="31"/>
        <v>26232</v>
      </c>
      <c r="Q324" s="88">
        <v>26232</v>
      </c>
    </row>
    <row r="325" spans="1:17" s="78" customFormat="1" ht="13.5" customHeight="1">
      <c r="A325" s="82" t="s">
        <v>1496</v>
      </c>
      <c r="B325" s="83" t="s">
        <v>1497</v>
      </c>
      <c r="C325" s="84" t="s">
        <v>1498</v>
      </c>
      <c r="D325" s="85">
        <v>10600</v>
      </c>
      <c r="E325" s="85">
        <v>10800</v>
      </c>
      <c r="F325" s="83"/>
      <c r="G325" s="83"/>
      <c r="H325" s="83">
        <v>3976</v>
      </c>
      <c r="I325" s="83"/>
      <c r="J325" s="83">
        <v>333</v>
      </c>
      <c r="K325" s="86">
        <f t="shared" si="30"/>
        <v>4309</v>
      </c>
      <c r="L325" s="83">
        <v>5901</v>
      </c>
      <c r="M325" s="83"/>
      <c r="N325" s="83"/>
      <c r="O325" s="83"/>
      <c r="P325" s="87">
        <f t="shared" si="31"/>
        <v>10210</v>
      </c>
      <c r="Q325" s="88"/>
    </row>
    <row r="326" spans="1:17" s="78" customFormat="1" ht="13.5" customHeight="1">
      <c r="A326" s="82" t="s">
        <v>1499</v>
      </c>
      <c r="B326" s="83" t="s">
        <v>1500</v>
      </c>
      <c r="C326" s="84" t="s">
        <v>1501</v>
      </c>
      <c r="D326" s="85">
        <v>5000</v>
      </c>
      <c r="E326" s="85">
        <v>7000</v>
      </c>
      <c r="F326" s="83"/>
      <c r="G326" s="83"/>
      <c r="H326" s="83">
        <v>3742</v>
      </c>
      <c r="I326" s="83"/>
      <c r="J326" s="83"/>
      <c r="K326" s="86">
        <f t="shared" si="30"/>
        <v>3742</v>
      </c>
      <c r="L326" s="83">
        <v>1500</v>
      </c>
      <c r="M326" s="83">
        <v>950</v>
      </c>
      <c r="N326" s="83"/>
      <c r="O326" s="83"/>
      <c r="P326" s="87">
        <f t="shared" si="31"/>
        <v>6192</v>
      </c>
      <c r="Q326" s="88"/>
    </row>
    <row r="327" spans="1:17" s="78" customFormat="1" ht="13.5" customHeight="1">
      <c r="A327" s="82" t="s">
        <v>1502</v>
      </c>
      <c r="B327" s="83" t="s">
        <v>1503</v>
      </c>
      <c r="C327" s="84" t="s">
        <v>1504</v>
      </c>
      <c r="D327" s="85">
        <v>24000</v>
      </c>
      <c r="E327" s="85">
        <v>26090</v>
      </c>
      <c r="F327" s="83"/>
      <c r="G327" s="83"/>
      <c r="H327" s="83">
        <v>11407</v>
      </c>
      <c r="I327" s="83"/>
      <c r="J327" s="83"/>
      <c r="K327" s="86">
        <f t="shared" si="30"/>
        <v>11407</v>
      </c>
      <c r="L327" s="83"/>
      <c r="M327" s="83"/>
      <c r="N327" s="83"/>
      <c r="O327" s="83"/>
      <c r="P327" s="87">
        <f t="shared" si="31"/>
        <v>11407</v>
      </c>
      <c r="Q327" s="88">
        <v>11407</v>
      </c>
    </row>
    <row r="328" spans="1:17" s="78" customFormat="1" ht="13.5" customHeight="1">
      <c r="A328" s="82" t="s">
        <v>1505</v>
      </c>
      <c r="B328" s="83" t="s">
        <v>1506</v>
      </c>
      <c r="C328" s="84" t="s">
        <v>1507</v>
      </c>
      <c r="D328" s="85">
        <v>3000</v>
      </c>
      <c r="E328" s="85">
        <v>8000</v>
      </c>
      <c r="F328" s="83"/>
      <c r="G328" s="83"/>
      <c r="H328" s="83">
        <v>5750</v>
      </c>
      <c r="I328" s="83"/>
      <c r="J328" s="83">
        <v>2250</v>
      </c>
      <c r="K328" s="86">
        <f t="shared" si="30"/>
        <v>8000</v>
      </c>
      <c r="L328" s="83"/>
      <c r="M328" s="83"/>
      <c r="N328" s="83"/>
      <c r="O328" s="83"/>
      <c r="P328" s="87">
        <f t="shared" si="31"/>
        <v>8000</v>
      </c>
      <c r="Q328" s="88"/>
    </row>
    <row r="329" spans="1:17" s="78" customFormat="1" ht="13.5" customHeight="1">
      <c r="A329" s="82" t="s">
        <v>1508</v>
      </c>
      <c r="B329" s="83" t="s">
        <v>1509</v>
      </c>
      <c r="C329" s="84" t="s">
        <v>1510</v>
      </c>
      <c r="D329" s="85">
        <v>527950</v>
      </c>
      <c r="E329" s="85">
        <v>577950</v>
      </c>
      <c r="F329" s="83"/>
      <c r="G329" s="83"/>
      <c r="H329" s="83"/>
      <c r="I329" s="83"/>
      <c r="J329" s="83"/>
      <c r="K329" s="86">
        <f t="shared" si="30"/>
        <v>0</v>
      </c>
      <c r="L329" s="83">
        <v>527950</v>
      </c>
      <c r="M329" s="83"/>
      <c r="N329" s="83"/>
      <c r="O329" s="83"/>
      <c r="P329" s="87">
        <f t="shared" si="31"/>
        <v>527950</v>
      </c>
      <c r="Q329" s="88"/>
    </row>
    <row r="330" spans="1:17" s="78" customFormat="1" ht="13.5" customHeight="1">
      <c r="A330" s="82" t="s">
        <v>1511</v>
      </c>
      <c r="B330" s="83" t="s">
        <v>1512</v>
      </c>
      <c r="C330" s="84" t="s">
        <v>1513</v>
      </c>
      <c r="D330" s="85">
        <v>10000</v>
      </c>
      <c r="E330" s="85">
        <v>10864</v>
      </c>
      <c r="F330" s="83"/>
      <c r="G330" s="83"/>
      <c r="H330" s="83">
        <v>5973</v>
      </c>
      <c r="I330" s="83"/>
      <c r="J330" s="83"/>
      <c r="K330" s="86">
        <f t="shared" si="30"/>
        <v>5973</v>
      </c>
      <c r="L330" s="83">
        <v>504</v>
      </c>
      <c r="M330" s="83"/>
      <c r="N330" s="83"/>
      <c r="O330" s="83"/>
      <c r="P330" s="87">
        <f t="shared" si="31"/>
        <v>6477</v>
      </c>
      <c r="Q330" s="88"/>
    </row>
    <row r="331" spans="1:17" s="78" customFormat="1" ht="13.5" customHeight="1">
      <c r="A331" s="82" t="s">
        <v>1514</v>
      </c>
      <c r="B331" s="83" t="s">
        <v>1515</v>
      </c>
      <c r="C331" s="84" t="s">
        <v>1516</v>
      </c>
      <c r="D331" s="85">
        <v>14000</v>
      </c>
      <c r="E331" s="85">
        <v>14000</v>
      </c>
      <c r="F331" s="83"/>
      <c r="G331" s="83"/>
      <c r="H331" s="83"/>
      <c r="I331" s="83"/>
      <c r="J331" s="83"/>
      <c r="K331" s="86">
        <f t="shared" si="30"/>
        <v>0</v>
      </c>
      <c r="L331" s="83"/>
      <c r="M331" s="83"/>
      <c r="N331" s="83"/>
      <c r="O331" s="83"/>
      <c r="P331" s="87">
        <f t="shared" si="31"/>
        <v>0</v>
      </c>
      <c r="Q331" s="88"/>
    </row>
    <row r="332" spans="1:17" s="78" customFormat="1" ht="13.5" customHeight="1">
      <c r="A332" s="82" t="s">
        <v>1517</v>
      </c>
      <c r="B332" s="83" t="s">
        <v>1518</v>
      </c>
      <c r="C332" s="84" t="s">
        <v>1519</v>
      </c>
      <c r="D332" s="85">
        <v>28000</v>
      </c>
      <c r="E332" s="85">
        <v>28000</v>
      </c>
      <c r="F332" s="83"/>
      <c r="G332" s="83"/>
      <c r="H332" s="83"/>
      <c r="I332" s="83"/>
      <c r="J332" s="83"/>
      <c r="K332" s="86">
        <f t="shared" si="30"/>
        <v>0</v>
      </c>
      <c r="L332" s="83"/>
      <c r="M332" s="83"/>
      <c r="N332" s="83">
        <v>28000</v>
      </c>
      <c r="O332" s="83"/>
      <c r="P332" s="87">
        <f t="shared" si="31"/>
        <v>28000</v>
      </c>
      <c r="Q332" s="88"/>
    </row>
    <row r="333" spans="1:17" s="78" customFormat="1" ht="13.5" customHeight="1">
      <c r="A333" s="82" t="s">
        <v>1520</v>
      </c>
      <c r="B333" s="83" t="s">
        <v>1521</v>
      </c>
      <c r="C333" s="84" t="s">
        <v>1522</v>
      </c>
      <c r="D333" s="85">
        <v>12000</v>
      </c>
      <c r="E333" s="85">
        <v>12000</v>
      </c>
      <c r="F333" s="83"/>
      <c r="G333" s="83"/>
      <c r="H333" s="83"/>
      <c r="I333" s="83"/>
      <c r="J333" s="83"/>
      <c r="K333" s="86">
        <f t="shared" si="30"/>
        <v>0</v>
      </c>
      <c r="L333" s="83"/>
      <c r="M333" s="83"/>
      <c r="N333" s="83">
        <v>12000</v>
      </c>
      <c r="O333" s="83"/>
      <c r="P333" s="87">
        <f t="shared" si="31"/>
        <v>12000</v>
      </c>
      <c r="Q333" s="88"/>
    </row>
    <row r="334" spans="1:17" s="78" customFormat="1" ht="13.5" customHeight="1">
      <c r="A334" s="82" t="s">
        <v>1523</v>
      </c>
      <c r="B334" s="83" t="s">
        <v>1524</v>
      </c>
      <c r="C334" s="84" t="s">
        <v>1525</v>
      </c>
      <c r="D334" s="85">
        <v>1430</v>
      </c>
      <c r="E334" s="85">
        <v>1625</v>
      </c>
      <c r="F334" s="83"/>
      <c r="G334" s="83"/>
      <c r="H334" s="83"/>
      <c r="I334" s="83"/>
      <c r="J334" s="83"/>
      <c r="K334" s="86">
        <f t="shared" si="30"/>
        <v>0</v>
      </c>
      <c r="L334" s="83"/>
      <c r="M334" s="83"/>
      <c r="N334" s="83">
        <v>1540</v>
      </c>
      <c r="O334" s="83"/>
      <c r="P334" s="87">
        <f t="shared" si="31"/>
        <v>1540</v>
      </c>
      <c r="Q334" s="88"/>
    </row>
    <row r="335" spans="1:17" s="78" customFormat="1" ht="13.5" customHeight="1">
      <c r="A335" s="82" t="s">
        <v>1526</v>
      </c>
      <c r="B335" s="83" t="s">
        <v>1527</v>
      </c>
      <c r="C335" s="84" t="s">
        <v>1528</v>
      </c>
      <c r="D335" s="85">
        <v>1940</v>
      </c>
      <c r="E335" s="85">
        <v>5025</v>
      </c>
      <c r="F335" s="83"/>
      <c r="G335" s="83"/>
      <c r="H335" s="83">
        <v>878</v>
      </c>
      <c r="I335" s="83"/>
      <c r="J335" s="83"/>
      <c r="K335" s="86">
        <f t="shared" si="30"/>
        <v>878</v>
      </c>
      <c r="L335" s="83"/>
      <c r="M335" s="83"/>
      <c r="N335" s="83"/>
      <c r="O335" s="83"/>
      <c r="P335" s="87">
        <f t="shared" si="31"/>
        <v>878</v>
      </c>
      <c r="Q335" s="88"/>
    </row>
    <row r="336" spans="1:17" s="78" customFormat="1" ht="13.5" customHeight="1">
      <c r="A336" s="82" t="s">
        <v>1529</v>
      </c>
      <c r="B336" s="83" t="s">
        <v>1530</v>
      </c>
      <c r="C336" s="84" t="s">
        <v>1531</v>
      </c>
      <c r="D336" s="85">
        <v>500</v>
      </c>
      <c r="E336" s="85">
        <v>6287</v>
      </c>
      <c r="F336" s="83"/>
      <c r="G336" s="83"/>
      <c r="H336" s="83"/>
      <c r="I336" s="83"/>
      <c r="J336" s="83">
        <v>1656</v>
      </c>
      <c r="K336" s="86">
        <f t="shared" si="30"/>
        <v>1656</v>
      </c>
      <c r="L336" s="83"/>
      <c r="M336" s="83"/>
      <c r="N336" s="83">
        <v>2750</v>
      </c>
      <c r="O336" s="83"/>
      <c r="P336" s="87">
        <f t="shared" si="31"/>
        <v>4406</v>
      </c>
      <c r="Q336" s="88">
        <v>4406</v>
      </c>
    </row>
    <row r="337" spans="1:17" s="78" customFormat="1" ht="13.5" customHeight="1">
      <c r="A337" s="82" t="s">
        <v>1532</v>
      </c>
      <c r="B337" s="83" t="s">
        <v>1533</v>
      </c>
      <c r="C337" s="84" t="s">
        <v>1534</v>
      </c>
      <c r="D337" s="85">
        <v>3000</v>
      </c>
      <c r="E337" s="85">
        <v>3061</v>
      </c>
      <c r="F337" s="83"/>
      <c r="G337" s="83"/>
      <c r="H337" s="83"/>
      <c r="I337" s="83"/>
      <c r="J337" s="83">
        <v>3061</v>
      </c>
      <c r="K337" s="86">
        <f t="shared" si="30"/>
        <v>3061</v>
      </c>
      <c r="L337" s="83"/>
      <c r="M337" s="83"/>
      <c r="N337" s="83"/>
      <c r="O337" s="83"/>
      <c r="P337" s="87">
        <f t="shared" si="31"/>
        <v>3061</v>
      </c>
      <c r="Q337" s="88"/>
    </row>
    <row r="338" spans="1:17" s="78" customFormat="1" ht="13.5" customHeight="1">
      <c r="A338" s="82" t="s">
        <v>1535</v>
      </c>
      <c r="B338" s="83" t="s">
        <v>1536</v>
      </c>
      <c r="C338" s="84" t="s">
        <v>1537</v>
      </c>
      <c r="D338" s="85">
        <v>10000</v>
      </c>
      <c r="E338" s="85">
        <v>26530</v>
      </c>
      <c r="F338" s="83"/>
      <c r="G338" s="83"/>
      <c r="H338" s="83"/>
      <c r="I338" s="83"/>
      <c r="J338" s="83"/>
      <c r="K338" s="86">
        <f aca="true" t="shared" si="32" ref="K338:K369">SUM(F338:J338)</f>
        <v>0</v>
      </c>
      <c r="L338" s="83"/>
      <c r="M338" s="83"/>
      <c r="N338" s="83">
        <v>6914</v>
      </c>
      <c r="O338" s="83"/>
      <c r="P338" s="87">
        <f aca="true" t="shared" si="33" ref="P338:P369">SUM(K338:O338)</f>
        <v>6914</v>
      </c>
      <c r="Q338" s="88"/>
    </row>
    <row r="339" spans="1:17" s="78" customFormat="1" ht="13.5" customHeight="1">
      <c r="A339" s="82" t="s">
        <v>1538</v>
      </c>
      <c r="B339" s="83" t="s">
        <v>1539</v>
      </c>
      <c r="C339" s="84" t="s">
        <v>1540</v>
      </c>
      <c r="D339" s="85">
        <v>74</v>
      </c>
      <c r="E339" s="85">
        <v>74</v>
      </c>
      <c r="F339" s="83"/>
      <c r="G339" s="83"/>
      <c r="H339" s="83"/>
      <c r="I339" s="83"/>
      <c r="J339" s="83">
        <v>36</v>
      </c>
      <c r="K339" s="86">
        <f t="shared" si="32"/>
        <v>36</v>
      </c>
      <c r="L339" s="83"/>
      <c r="M339" s="83"/>
      <c r="N339" s="83"/>
      <c r="O339" s="83"/>
      <c r="P339" s="87">
        <f t="shared" si="33"/>
        <v>36</v>
      </c>
      <c r="Q339" s="88">
        <v>36</v>
      </c>
    </row>
    <row r="340" spans="1:17" s="78" customFormat="1" ht="13.5" customHeight="1">
      <c r="A340" s="82" t="s">
        <v>1541</v>
      </c>
      <c r="B340" s="83" t="s">
        <v>1542</v>
      </c>
      <c r="C340" s="84" t="s">
        <v>1543</v>
      </c>
      <c r="D340" s="85">
        <v>51900</v>
      </c>
      <c r="E340" s="85">
        <v>51900</v>
      </c>
      <c r="F340" s="83"/>
      <c r="G340" s="83"/>
      <c r="H340" s="83"/>
      <c r="I340" s="83"/>
      <c r="J340" s="83"/>
      <c r="K340" s="86">
        <f t="shared" si="32"/>
        <v>0</v>
      </c>
      <c r="L340" s="83"/>
      <c r="M340" s="83"/>
      <c r="N340" s="83">
        <v>51900</v>
      </c>
      <c r="O340" s="83"/>
      <c r="P340" s="87">
        <f t="shared" si="33"/>
        <v>51900</v>
      </c>
      <c r="Q340" s="88"/>
    </row>
    <row r="341" spans="1:17" s="78" customFormat="1" ht="13.5" customHeight="1">
      <c r="A341" s="82" t="s">
        <v>1544</v>
      </c>
      <c r="B341" s="83" t="s">
        <v>1545</v>
      </c>
      <c r="C341" s="84" t="s">
        <v>1546</v>
      </c>
      <c r="D341" s="85">
        <v>600</v>
      </c>
      <c r="E341" s="85">
        <v>1200</v>
      </c>
      <c r="F341" s="83"/>
      <c r="G341" s="83"/>
      <c r="H341" s="83"/>
      <c r="I341" s="83"/>
      <c r="J341" s="83">
        <v>1200</v>
      </c>
      <c r="K341" s="86">
        <f t="shared" si="32"/>
        <v>1200</v>
      </c>
      <c r="L341" s="83"/>
      <c r="M341" s="83"/>
      <c r="N341" s="83"/>
      <c r="O341" s="83"/>
      <c r="P341" s="87">
        <f t="shared" si="33"/>
        <v>1200</v>
      </c>
      <c r="Q341" s="88"/>
    </row>
    <row r="342" spans="1:17" s="78" customFormat="1" ht="13.5" customHeight="1">
      <c r="A342" s="82" t="s">
        <v>1547</v>
      </c>
      <c r="B342" s="83" t="s">
        <v>1548</v>
      </c>
      <c r="C342" s="82" t="s">
        <v>1549</v>
      </c>
      <c r="D342" s="85">
        <v>2000</v>
      </c>
      <c r="E342" s="85">
        <v>4000</v>
      </c>
      <c r="F342" s="83"/>
      <c r="G342" s="83"/>
      <c r="H342" s="83"/>
      <c r="I342" s="83"/>
      <c r="J342" s="83"/>
      <c r="K342" s="86">
        <f t="shared" si="32"/>
        <v>0</v>
      </c>
      <c r="L342" s="83"/>
      <c r="M342" s="83"/>
      <c r="N342" s="83">
        <v>4000</v>
      </c>
      <c r="O342" s="83"/>
      <c r="P342" s="87">
        <f t="shared" si="33"/>
        <v>4000</v>
      </c>
      <c r="Q342" s="88"/>
    </row>
    <row r="343" spans="1:17" s="78" customFormat="1" ht="13.5" customHeight="1">
      <c r="A343" s="82" t="s">
        <v>1550</v>
      </c>
      <c r="B343" s="83" t="s">
        <v>1551</v>
      </c>
      <c r="C343" s="84" t="s">
        <v>1249</v>
      </c>
      <c r="D343" s="85">
        <v>40000</v>
      </c>
      <c r="E343" s="85">
        <v>40000</v>
      </c>
      <c r="F343" s="83"/>
      <c r="G343" s="83"/>
      <c r="H343" s="83"/>
      <c r="I343" s="83"/>
      <c r="J343" s="83"/>
      <c r="K343" s="86">
        <f t="shared" si="32"/>
        <v>0</v>
      </c>
      <c r="L343" s="83"/>
      <c r="M343" s="83"/>
      <c r="N343" s="83"/>
      <c r="O343" s="83">
        <v>40000</v>
      </c>
      <c r="P343" s="87">
        <f t="shared" si="33"/>
        <v>40000</v>
      </c>
      <c r="Q343" s="88"/>
    </row>
    <row r="344" spans="1:17" s="78" customFormat="1" ht="13.5" customHeight="1">
      <c r="A344" s="82" t="s">
        <v>1552</v>
      </c>
      <c r="B344" s="83" t="s">
        <v>1553</v>
      </c>
      <c r="C344" s="84" t="s">
        <v>1554</v>
      </c>
      <c r="D344" s="85">
        <v>4204</v>
      </c>
      <c r="E344" s="85">
        <v>4204</v>
      </c>
      <c r="F344" s="83"/>
      <c r="G344" s="83"/>
      <c r="H344" s="83">
        <v>3981</v>
      </c>
      <c r="I344" s="83"/>
      <c r="J344" s="83"/>
      <c r="K344" s="86">
        <f t="shared" si="32"/>
        <v>3981</v>
      </c>
      <c r="L344" s="83"/>
      <c r="M344" s="83"/>
      <c r="N344" s="83"/>
      <c r="O344" s="83"/>
      <c r="P344" s="87">
        <f t="shared" si="33"/>
        <v>3981</v>
      </c>
      <c r="Q344" s="88"/>
    </row>
    <row r="345" spans="1:17" s="78" customFormat="1" ht="13.5" customHeight="1">
      <c r="A345" s="82" t="s">
        <v>1555</v>
      </c>
      <c r="B345" s="83" t="s">
        <v>1556</v>
      </c>
      <c r="C345" s="84" t="s">
        <v>1557</v>
      </c>
      <c r="D345" s="85">
        <v>50000</v>
      </c>
      <c r="E345" s="85">
        <v>50000</v>
      </c>
      <c r="F345" s="83"/>
      <c r="G345" s="83"/>
      <c r="H345" s="83"/>
      <c r="I345" s="83"/>
      <c r="J345" s="83"/>
      <c r="K345" s="86">
        <f t="shared" si="32"/>
        <v>0</v>
      </c>
      <c r="L345" s="83"/>
      <c r="M345" s="83"/>
      <c r="N345" s="83"/>
      <c r="O345" s="83"/>
      <c r="P345" s="87">
        <f t="shared" si="33"/>
        <v>0</v>
      </c>
      <c r="Q345" s="88"/>
    </row>
    <row r="346" spans="1:17" s="78" customFormat="1" ht="13.5" customHeight="1">
      <c r="A346" s="82" t="s">
        <v>1558</v>
      </c>
      <c r="B346" s="83" t="s">
        <v>1559</v>
      </c>
      <c r="C346" s="84" t="s">
        <v>1560</v>
      </c>
      <c r="D346" s="85">
        <v>3000</v>
      </c>
      <c r="E346" s="85"/>
      <c r="F346" s="83"/>
      <c r="G346" s="83"/>
      <c r="H346" s="83"/>
      <c r="I346" s="83"/>
      <c r="J346" s="83"/>
      <c r="K346" s="86">
        <f t="shared" si="32"/>
        <v>0</v>
      </c>
      <c r="L346" s="83"/>
      <c r="M346" s="83"/>
      <c r="N346" s="83"/>
      <c r="O346" s="83"/>
      <c r="P346" s="87">
        <f t="shared" si="33"/>
        <v>0</v>
      </c>
      <c r="Q346" s="88"/>
    </row>
    <row r="347" spans="1:17" s="78" customFormat="1" ht="13.5" customHeight="1">
      <c r="A347" s="82" t="s">
        <v>1561</v>
      </c>
      <c r="B347" s="83" t="s">
        <v>1562</v>
      </c>
      <c r="C347" s="84" t="s">
        <v>1563</v>
      </c>
      <c r="D347" s="85">
        <v>2800</v>
      </c>
      <c r="E347" s="85"/>
      <c r="F347" s="83"/>
      <c r="G347" s="83"/>
      <c r="H347" s="83"/>
      <c r="I347" s="83"/>
      <c r="J347" s="83"/>
      <c r="K347" s="86">
        <f t="shared" si="32"/>
        <v>0</v>
      </c>
      <c r="L347" s="83"/>
      <c r="M347" s="83"/>
      <c r="N347" s="83"/>
      <c r="O347" s="83"/>
      <c r="P347" s="87">
        <f t="shared" si="33"/>
        <v>0</v>
      </c>
      <c r="Q347" s="88"/>
    </row>
    <row r="348" spans="1:17" s="78" customFormat="1" ht="14.25" customHeight="1">
      <c r="A348" s="82" t="s">
        <v>1564</v>
      </c>
      <c r="B348" s="83" t="s">
        <v>1565</v>
      </c>
      <c r="C348" s="84" t="s">
        <v>1566</v>
      </c>
      <c r="D348" s="85">
        <v>20000</v>
      </c>
      <c r="E348" s="85"/>
      <c r="F348" s="83"/>
      <c r="G348" s="83"/>
      <c r="H348" s="83"/>
      <c r="I348" s="83"/>
      <c r="J348" s="83"/>
      <c r="K348" s="86">
        <f t="shared" si="32"/>
        <v>0</v>
      </c>
      <c r="L348" s="83"/>
      <c r="M348" s="83"/>
      <c r="N348" s="83"/>
      <c r="O348" s="83"/>
      <c r="P348" s="87">
        <f t="shared" si="33"/>
        <v>0</v>
      </c>
      <c r="Q348" s="88"/>
    </row>
    <row r="349" spans="1:17" s="78" customFormat="1" ht="13.5" customHeight="1">
      <c r="A349" s="82" t="s">
        <v>1567</v>
      </c>
      <c r="B349" s="83" t="s">
        <v>1568</v>
      </c>
      <c r="C349" s="84" t="s">
        <v>1569</v>
      </c>
      <c r="D349" s="85">
        <v>2000</v>
      </c>
      <c r="E349" s="85"/>
      <c r="F349" s="83"/>
      <c r="G349" s="83"/>
      <c r="H349" s="83"/>
      <c r="I349" s="83"/>
      <c r="J349" s="83"/>
      <c r="K349" s="86">
        <f t="shared" si="32"/>
        <v>0</v>
      </c>
      <c r="L349" s="83"/>
      <c r="M349" s="83"/>
      <c r="N349" s="83"/>
      <c r="O349" s="83"/>
      <c r="P349" s="87">
        <f t="shared" si="33"/>
        <v>0</v>
      </c>
      <c r="Q349" s="88"/>
    </row>
    <row r="350" spans="1:17" s="78" customFormat="1" ht="13.5" customHeight="1">
      <c r="A350" s="82" t="s">
        <v>1570</v>
      </c>
      <c r="B350" s="83" t="s">
        <v>1571</v>
      </c>
      <c r="C350" s="84" t="s">
        <v>1572</v>
      </c>
      <c r="D350" s="85">
        <v>50000</v>
      </c>
      <c r="E350" s="85">
        <v>50000</v>
      </c>
      <c r="F350" s="83"/>
      <c r="G350" s="83"/>
      <c r="H350" s="83"/>
      <c r="I350" s="83"/>
      <c r="J350" s="83"/>
      <c r="K350" s="86">
        <f t="shared" si="32"/>
        <v>0</v>
      </c>
      <c r="L350" s="83"/>
      <c r="M350" s="83"/>
      <c r="N350" s="83"/>
      <c r="O350" s="83"/>
      <c r="P350" s="87">
        <f t="shared" si="33"/>
        <v>0</v>
      </c>
      <c r="Q350" s="88"/>
    </row>
    <row r="351" spans="1:17" s="78" customFormat="1" ht="13.5" customHeight="1">
      <c r="A351" s="82" t="s">
        <v>1573</v>
      </c>
      <c r="B351" s="83" t="s">
        <v>1574</v>
      </c>
      <c r="C351" s="82" t="s">
        <v>1575</v>
      </c>
      <c r="D351" s="85">
        <v>10000</v>
      </c>
      <c r="E351" s="85">
        <v>10000</v>
      </c>
      <c r="F351" s="83"/>
      <c r="G351" s="83"/>
      <c r="H351" s="83"/>
      <c r="I351" s="83"/>
      <c r="J351" s="83"/>
      <c r="K351" s="86">
        <f t="shared" si="32"/>
        <v>0</v>
      </c>
      <c r="L351" s="83"/>
      <c r="M351" s="83"/>
      <c r="N351" s="83"/>
      <c r="O351" s="83"/>
      <c r="P351" s="87">
        <f t="shared" si="33"/>
        <v>0</v>
      </c>
      <c r="Q351" s="88"/>
    </row>
    <row r="352" spans="1:17" s="78" customFormat="1" ht="13.5" customHeight="1">
      <c r="A352" s="82" t="s">
        <v>1576</v>
      </c>
      <c r="B352" s="83" t="s">
        <v>1577</v>
      </c>
      <c r="C352" s="82" t="s">
        <v>1578</v>
      </c>
      <c r="D352" s="85"/>
      <c r="E352" s="85">
        <v>152</v>
      </c>
      <c r="F352" s="83"/>
      <c r="G352" s="83"/>
      <c r="H352" s="83">
        <v>101</v>
      </c>
      <c r="I352" s="83"/>
      <c r="J352" s="83"/>
      <c r="K352" s="86">
        <f t="shared" si="32"/>
        <v>101</v>
      </c>
      <c r="L352" s="83"/>
      <c r="M352" s="83"/>
      <c r="N352" s="83"/>
      <c r="O352" s="83"/>
      <c r="P352" s="87">
        <f t="shared" si="33"/>
        <v>101</v>
      </c>
      <c r="Q352" s="88">
        <v>101</v>
      </c>
    </row>
    <row r="353" spans="1:17" s="78" customFormat="1" ht="13.5" customHeight="1">
      <c r="A353" s="82" t="s">
        <v>1579</v>
      </c>
      <c r="B353" s="83" t="s">
        <v>1580</v>
      </c>
      <c r="C353" s="82" t="s">
        <v>1581</v>
      </c>
      <c r="D353" s="85"/>
      <c r="E353" s="85">
        <v>7177</v>
      </c>
      <c r="F353" s="83"/>
      <c r="G353" s="83"/>
      <c r="H353" s="83"/>
      <c r="I353" s="83"/>
      <c r="J353" s="83"/>
      <c r="K353" s="86">
        <f t="shared" si="32"/>
        <v>0</v>
      </c>
      <c r="L353" s="83"/>
      <c r="M353" s="83">
        <v>7177</v>
      </c>
      <c r="N353" s="83"/>
      <c r="O353" s="83"/>
      <c r="P353" s="87">
        <f t="shared" si="33"/>
        <v>7177</v>
      </c>
      <c r="Q353" s="88">
        <v>7177</v>
      </c>
    </row>
    <row r="354" spans="1:17" s="78" customFormat="1" ht="13.5" customHeight="1">
      <c r="A354" s="82" t="s">
        <v>1582</v>
      </c>
      <c r="B354" s="83" t="s">
        <v>1583</v>
      </c>
      <c r="C354" s="82" t="s">
        <v>1584</v>
      </c>
      <c r="D354" s="85"/>
      <c r="E354" s="85">
        <v>641</v>
      </c>
      <c r="F354" s="83"/>
      <c r="G354" s="83"/>
      <c r="H354" s="83"/>
      <c r="I354" s="83"/>
      <c r="J354" s="83"/>
      <c r="K354" s="86">
        <f t="shared" si="32"/>
        <v>0</v>
      </c>
      <c r="L354" s="83"/>
      <c r="M354" s="83">
        <v>641</v>
      </c>
      <c r="N354" s="83"/>
      <c r="O354" s="83"/>
      <c r="P354" s="87">
        <f t="shared" si="33"/>
        <v>641</v>
      </c>
      <c r="Q354" s="88">
        <v>641</v>
      </c>
    </row>
    <row r="355" spans="1:17" s="78" customFormat="1" ht="13.5" customHeight="1">
      <c r="A355" s="82" t="s">
        <v>1585</v>
      </c>
      <c r="B355" s="83" t="s">
        <v>1586</v>
      </c>
      <c r="C355" s="82" t="s">
        <v>1587</v>
      </c>
      <c r="D355" s="85"/>
      <c r="E355" s="85">
        <v>723</v>
      </c>
      <c r="F355" s="83"/>
      <c r="G355" s="83"/>
      <c r="H355" s="83"/>
      <c r="I355" s="83"/>
      <c r="J355" s="83"/>
      <c r="K355" s="86">
        <f t="shared" si="32"/>
        <v>0</v>
      </c>
      <c r="L355" s="83"/>
      <c r="M355" s="83">
        <v>723</v>
      </c>
      <c r="N355" s="83"/>
      <c r="O355" s="83"/>
      <c r="P355" s="87">
        <f t="shared" si="33"/>
        <v>723</v>
      </c>
      <c r="Q355" s="88">
        <v>723</v>
      </c>
    </row>
    <row r="356" spans="1:17" s="78" customFormat="1" ht="13.5" customHeight="1">
      <c r="A356" s="82" t="s">
        <v>1588</v>
      </c>
      <c r="B356" s="83" t="s">
        <v>1589</v>
      </c>
      <c r="C356" s="82" t="s">
        <v>1590</v>
      </c>
      <c r="D356" s="85"/>
      <c r="E356" s="85">
        <v>141</v>
      </c>
      <c r="F356" s="83"/>
      <c r="G356" s="83"/>
      <c r="H356" s="83"/>
      <c r="I356" s="83"/>
      <c r="J356" s="83"/>
      <c r="K356" s="86">
        <f t="shared" si="32"/>
        <v>0</v>
      </c>
      <c r="L356" s="83"/>
      <c r="M356" s="83"/>
      <c r="N356" s="83"/>
      <c r="O356" s="83"/>
      <c r="P356" s="87">
        <f t="shared" si="33"/>
        <v>0</v>
      </c>
      <c r="Q356" s="88"/>
    </row>
    <row r="357" spans="1:17" s="78" customFormat="1" ht="13.5" customHeight="1">
      <c r="A357" s="82" t="s">
        <v>1591</v>
      </c>
      <c r="B357" s="83" t="s">
        <v>1592</v>
      </c>
      <c r="C357" s="82" t="s">
        <v>1593</v>
      </c>
      <c r="D357" s="85"/>
      <c r="E357" s="85">
        <v>4568</v>
      </c>
      <c r="F357" s="83"/>
      <c r="G357" s="83"/>
      <c r="H357" s="83"/>
      <c r="I357" s="83"/>
      <c r="J357" s="83"/>
      <c r="K357" s="86">
        <f t="shared" si="32"/>
        <v>0</v>
      </c>
      <c r="L357" s="83"/>
      <c r="M357" s="83"/>
      <c r="N357" s="83"/>
      <c r="O357" s="83"/>
      <c r="P357" s="87">
        <f t="shared" si="33"/>
        <v>0</v>
      </c>
      <c r="Q357" s="88"/>
    </row>
    <row r="358" spans="1:17" s="78" customFormat="1" ht="13.5" customHeight="1">
      <c r="A358" s="82" t="s">
        <v>1594</v>
      </c>
      <c r="B358" s="83" t="s">
        <v>1595</v>
      </c>
      <c r="C358" s="82" t="s">
        <v>1596</v>
      </c>
      <c r="D358" s="85"/>
      <c r="E358" s="85">
        <v>1190</v>
      </c>
      <c r="F358" s="83"/>
      <c r="G358" s="83"/>
      <c r="H358" s="83"/>
      <c r="I358" s="83"/>
      <c r="J358" s="83"/>
      <c r="K358" s="86">
        <f t="shared" si="32"/>
        <v>0</v>
      </c>
      <c r="L358" s="83"/>
      <c r="M358" s="83">
        <v>200</v>
      </c>
      <c r="N358" s="83"/>
      <c r="O358" s="83"/>
      <c r="P358" s="87">
        <f t="shared" si="33"/>
        <v>200</v>
      </c>
      <c r="Q358" s="88">
        <v>200</v>
      </c>
    </row>
    <row r="359" spans="1:17" s="78" customFormat="1" ht="13.5" customHeight="1">
      <c r="A359" s="82" t="s">
        <v>1597</v>
      </c>
      <c r="B359" s="83" t="s">
        <v>1598</v>
      </c>
      <c r="C359" s="82" t="s">
        <v>1599</v>
      </c>
      <c r="D359" s="85"/>
      <c r="E359" s="85">
        <v>464</v>
      </c>
      <c r="F359" s="83"/>
      <c r="G359" s="83"/>
      <c r="H359" s="83"/>
      <c r="I359" s="83"/>
      <c r="J359" s="83"/>
      <c r="K359" s="86">
        <f t="shared" si="32"/>
        <v>0</v>
      </c>
      <c r="L359" s="83"/>
      <c r="M359" s="83">
        <v>464</v>
      </c>
      <c r="N359" s="83"/>
      <c r="O359" s="83"/>
      <c r="P359" s="87">
        <f t="shared" si="33"/>
        <v>464</v>
      </c>
      <c r="Q359" s="88">
        <v>464</v>
      </c>
    </row>
    <row r="360" spans="1:17" s="78" customFormat="1" ht="13.5" customHeight="1">
      <c r="A360" s="82" t="s">
        <v>1600</v>
      </c>
      <c r="B360" s="83" t="s">
        <v>1601</v>
      </c>
      <c r="C360" s="82" t="s">
        <v>1602</v>
      </c>
      <c r="D360" s="85"/>
      <c r="E360" s="85">
        <v>1000</v>
      </c>
      <c r="F360" s="83"/>
      <c r="G360" s="83"/>
      <c r="H360" s="83"/>
      <c r="I360" s="83"/>
      <c r="J360" s="83"/>
      <c r="K360" s="86">
        <f t="shared" si="32"/>
        <v>0</v>
      </c>
      <c r="L360" s="83"/>
      <c r="M360" s="83">
        <v>998</v>
      </c>
      <c r="N360" s="83"/>
      <c r="O360" s="83"/>
      <c r="P360" s="87">
        <f t="shared" si="33"/>
        <v>998</v>
      </c>
      <c r="Q360" s="88">
        <v>998</v>
      </c>
    </row>
    <row r="361" spans="1:17" s="78" customFormat="1" ht="13.5" customHeight="1">
      <c r="A361" s="82" t="s">
        <v>1603</v>
      </c>
      <c r="B361" s="83" t="s">
        <v>1604</v>
      </c>
      <c r="C361" s="82" t="s">
        <v>1605</v>
      </c>
      <c r="D361" s="85"/>
      <c r="E361" s="85">
        <v>100000</v>
      </c>
      <c r="F361" s="83"/>
      <c r="G361" s="83"/>
      <c r="H361" s="83"/>
      <c r="I361" s="83"/>
      <c r="J361" s="83"/>
      <c r="K361" s="86">
        <f t="shared" si="32"/>
        <v>0</v>
      </c>
      <c r="L361" s="83"/>
      <c r="M361" s="83"/>
      <c r="N361" s="83"/>
      <c r="O361" s="83"/>
      <c r="P361" s="87">
        <f t="shared" si="33"/>
        <v>0</v>
      </c>
      <c r="Q361" s="88"/>
    </row>
    <row r="362" spans="1:17" s="78" customFormat="1" ht="13.5" customHeight="1">
      <c r="A362" s="82" t="s">
        <v>1606</v>
      </c>
      <c r="B362" s="83" t="s">
        <v>1607</v>
      </c>
      <c r="C362" s="82" t="s">
        <v>1608</v>
      </c>
      <c r="D362" s="85"/>
      <c r="E362" s="85">
        <v>285</v>
      </c>
      <c r="F362" s="83"/>
      <c r="G362" s="83"/>
      <c r="H362" s="83"/>
      <c r="I362" s="83"/>
      <c r="J362" s="83"/>
      <c r="K362" s="86">
        <f t="shared" si="32"/>
        <v>0</v>
      </c>
      <c r="L362" s="83"/>
      <c r="M362" s="83"/>
      <c r="N362" s="83"/>
      <c r="O362" s="83"/>
      <c r="P362" s="87">
        <f t="shared" si="33"/>
        <v>0</v>
      </c>
      <c r="Q362" s="88"/>
    </row>
    <row r="363" spans="1:17" s="78" customFormat="1" ht="13.5" customHeight="1">
      <c r="A363" s="82" t="s">
        <v>1609</v>
      </c>
      <c r="B363" s="83" t="s">
        <v>1610</v>
      </c>
      <c r="C363" s="82" t="s">
        <v>1611</v>
      </c>
      <c r="D363" s="85"/>
      <c r="E363" s="85">
        <v>1913</v>
      </c>
      <c r="F363" s="83"/>
      <c r="G363" s="83"/>
      <c r="H363" s="83"/>
      <c r="I363" s="83"/>
      <c r="J363" s="83"/>
      <c r="K363" s="86">
        <f t="shared" si="32"/>
        <v>0</v>
      </c>
      <c r="L363" s="83">
        <v>1913</v>
      </c>
      <c r="M363" s="83"/>
      <c r="N363" s="83"/>
      <c r="O363" s="83"/>
      <c r="P363" s="87">
        <f t="shared" si="33"/>
        <v>1913</v>
      </c>
      <c r="Q363" s="88"/>
    </row>
    <row r="364" spans="1:17" s="78" customFormat="1" ht="13.5" customHeight="1">
      <c r="A364" s="82" t="s">
        <v>1612</v>
      </c>
      <c r="B364" s="83" t="s">
        <v>1613</v>
      </c>
      <c r="C364" s="82" t="s">
        <v>1614</v>
      </c>
      <c r="D364" s="85"/>
      <c r="E364" s="85">
        <v>2646</v>
      </c>
      <c r="F364" s="83"/>
      <c r="G364" s="83"/>
      <c r="H364" s="83"/>
      <c r="I364" s="83"/>
      <c r="J364" s="83"/>
      <c r="K364" s="86">
        <f t="shared" si="32"/>
        <v>0</v>
      </c>
      <c r="L364" s="83">
        <v>2646</v>
      </c>
      <c r="M364" s="83"/>
      <c r="N364" s="83"/>
      <c r="O364" s="83"/>
      <c r="P364" s="87">
        <f t="shared" si="33"/>
        <v>2646</v>
      </c>
      <c r="Q364" s="88">
        <v>2646</v>
      </c>
    </row>
    <row r="365" spans="1:17" s="78" customFormat="1" ht="13.5" customHeight="1">
      <c r="A365" s="82" t="s">
        <v>1615</v>
      </c>
      <c r="B365" s="83" t="s">
        <v>1616</v>
      </c>
      <c r="C365" s="82" t="s">
        <v>1617</v>
      </c>
      <c r="D365" s="85"/>
      <c r="E365" s="85">
        <v>31896</v>
      </c>
      <c r="F365" s="83"/>
      <c r="G365" s="83"/>
      <c r="H365" s="83"/>
      <c r="I365" s="83"/>
      <c r="J365" s="83"/>
      <c r="K365" s="86">
        <f t="shared" si="32"/>
        <v>0</v>
      </c>
      <c r="L365" s="83">
        <v>31895</v>
      </c>
      <c r="M365" s="83"/>
      <c r="N365" s="83"/>
      <c r="O365" s="83"/>
      <c r="P365" s="87">
        <f t="shared" si="33"/>
        <v>31895</v>
      </c>
      <c r="Q365" s="88">
        <v>31895</v>
      </c>
    </row>
    <row r="366" spans="1:17" s="78" customFormat="1" ht="13.5" customHeight="1">
      <c r="A366" s="82" t="s">
        <v>1618</v>
      </c>
      <c r="B366" s="83" t="s">
        <v>1619</v>
      </c>
      <c r="C366" s="82" t="s">
        <v>1620</v>
      </c>
      <c r="D366" s="85"/>
      <c r="E366" s="85">
        <v>22001</v>
      </c>
      <c r="F366" s="83"/>
      <c r="G366" s="83"/>
      <c r="H366" s="83"/>
      <c r="I366" s="83"/>
      <c r="J366" s="83"/>
      <c r="K366" s="86">
        <f t="shared" si="32"/>
        <v>0</v>
      </c>
      <c r="L366" s="83">
        <v>6236</v>
      </c>
      <c r="M366" s="83"/>
      <c r="N366" s="83"/>
      <c r="O366" s="83"/>
      <c r="P366" s="87">
        <f t="shared" si="33"/>
        <v>6236</v>
      </c>
      <c r="Q366" s="88">
        <v>6236</v>
      </c>
    </row>
    <row r="367" spans="1:17" s="78" customFormat="1" ht="13.5" customHeight="1">
      <c r="A367" s="82" t="s">
        <v>1621</v>
      </c>
      <c r="B367" s="83" t="s">
        <v>1622</v>
      </c>
      <c r="C367" s="82" t="s">
        <v>1623</v>
      </c>
      <c r="D367" s="85"/>
      <c r="E367" s="85">
        <v>4305</v>
      </c>
      <c r="F367" s="83"/>
      <c r="G367" s="83"/>
      <c r="H367" s="83"/>
      <c r="I367" s="83"/>
      <c r="J367" s="83"/>
      <c r="K367" s="86">
        <f t="shared" si="32"/>
        <v>0</v>
      </c>
      <c r="L367" s="83">
        <v>3830</v>
      </c>
      <c r="M367" s="83"/>
      <c r="N367" s="83"/>
      <c r="O367" s="83"/>
      <c r="P367" s="87">
        <f t="shared" si="33"/>
        <v>3830</v>
      </c>
      <c r="Q367" s="88">
        <v>3830</v>
      </c>
    </row>
    <row r="368" spans="1:17" s="78" customFormat="1" ht="13.5" customHeight="1">
      <c r="A368" s="82" t="s">
        <v>1624</v>
      </c>
      <c r="B368" s="83" t="s">
        <v>1625</v>
      </c>
      <c r="C368" s="82" t="s">
        <v>1626</v>
      </c>
      <c r="D368" s="85"/>
      <c r="E368" s="85">
        <v>5221</v>
      </c>
      <c r="F368" s="83"/>
      <c r="G368" s="83"/>
      <c r="H368" s="83"/>
      <c r="I368" s="83"/>
      <c r="J368" s="83"/>
      <c r="K368" s="86">
        <f t="shared" si="32"/>
        <v>0</v>
      </c>
      <c r="L368" s="83">
        <v>2</v>
      </c>
      <c r="M368" s="83"/>
      <c r="N368" s="83"/>
      <c r="O368" s="83"/>
      <c r="P368" s="87">
        <f t="shared" si="33"/>
        <v>2</v>
      </c>
      <c r="Q368" s="88"/>
    </row>
    <row r="369" spans="1:17" s="78" customFormat="1" ht="13.5" customHeight="1">
      <c r="A369" s="82" t="s">
        <v>1627</v>
      </c>
      <c r="B369" s="83" t="s">
        <v>1628</v>
      </c>
      <c r="C369" s="82" t="s">
        <v>1629</v>
      </c>
      <c r="D369" s="85"/>
      <c r="E369" s="85">
        <v>4123</v>
      </c>
      <c r="F369" s="83"/>
      <c r="G369" s="83"/>
      <c r="H369" s="83"/>
      <c r="I369" s="83"/>
      <c r="J369" s="83"/>
      <c r="K369" s="86">
        <f t="shared" si="32"/>
        <v>0</v>
      </c>
      <c r="L369" s="83">
        <v>1046</v>
      </c>
      <c r="M369" s="83"/>
      <c r="N369" s="83">
        <v>2700</v>
      </c>
      <c r="O369" s="83"/>
      <c r="P369" s="87">
        <f t="shared" si="33"/>
        <v>3746</v>
      </c>
      <c r="Q369" s="88">
        <v>3746</v>
      </c>
    </row>
    <row r="370" spans="1:17" s="78" customFormat="1" ht="13.5" customHeight="1">
      <c r="A370" s="82" t="s">
        <v>1630</v>
      </c>
      <c r="B370" s="83" t="s">
        <v>1631</v>
      </c>
      <c r="C370" s="82" t="s">
        <v>1632</v>
      </c>
      <c r="D370" s="85"/>
      <c r="E370" s="85">
        <v>2700</v>
      </c>
      <c r="F370" s="83"/>
      <c r="G370" s="83"/>
      <c r="H370" s="83"/>
      <c r="I370" s="83"/>
      <c r="J370" s="83"/>
      <c r="K370" s="86">
        <f aca="true" t="shared" si="34" ref="K370:K401">SUM(F370:J370)</f>
        <v>0</v>
      </c>
      <c r="L370" s="83">
        <v>2700</v>
      </c>
      <c r="M370" s="83"/>
      <c r="N370" s="83"/>
      <c r="O370" s="83"/>
      <c r="P370" s="87">
        <f aca="true" t="shared" si="35" ref="P370:P401">SUM(K370:O370)</f>
        <v>2700</v>
      </c>
      <c r="Q370" s="88"/>
    </row>
    <row r="371" spans="1:17" s="78" customFormat="1" ht="13.5" customHeight="1">
      <c r="A371" s="82" t="s">
        <v>1633</v>
      </c>
      <c r="B371" s="83" t="s">
        <v>1634</v>
      </c>
      <c r="C371" s="82" t="s">
        <v>1635</v>
      </c>
      <c r="D371" s="85"/>
      <c r="E371" s="85">
        <v>41700</v>
      </c>
      <c r="F371" s="83"/>
      <c r="G371" s="83"/>
      <c r="H371" s="83"/>
      <c r="I371" s="83"/>
      <c r="J371" s="83"/>
      <c r="K371" s="86">
        <f t="shared" si="34"/>
        <v>0</v>
      </c>
      <c r="L371" s="83">
        <v>12029</v>
      </c>
      <c r="M371" s="83"/>
      <c r="N371" s="83"/>
      <c r="O371" s="83"/>
      <c r="P371" s="87">
        <f t="shared" si="35"/>
        <v>12029</v>
      </c>
      <c r="Q371" s="88">
        <v>12029</v>
      </c>
    </row>
    <row r="372" spans="1:17" s="78" customFormat="1" ht="13.5" customHeight="1">
      <c r="A372" s="82" t="s">
        <v>1636</v>
      </c>
      <c r="B372" s="83" t="s">
        <v>1637</v>
      </c>
      <c r="C372" s="82" t="s">
        <v>1638</v>
      </c>
      <c r="D372" s="85"/>
      <c r="E372" s="85">
        <v>2652</v>
      </c>
      <c r="F372" s="83"/>
      <c r="G372" s="83"/>
      <c r="H372" s="83"/>
      <c r="I372" s="83"/>
      <c r="J372" s="83"/>
      <c r="K372" s="86">
        <f t="shared" si="34"/>
        <v>0</v>
      </c>
      <c r="L372" s="83">
        <v>2652</v>
      </c>
      <c r="M372" s="83"/>
      <c r="N372" s="83"/>
      <c r="O372" s="83"/>
      <c r="P372" s="87">
        <f t="shared" si="35"/>
        <v>2652</v>
      </c>
      <c r="Q372" s="88">
        <v>2652</v>
      </c>
    </row>
    <row r="373" spans="1:17" s="78" customFormat="1" ht="13.5" customHeight="1">
      <c r="A373" s="82" t="s">
        <v>1639</v>
      </c>
      <c r="B373" s="83" t="s">
        <v>1640</v>
      </c>
      <c r="C373" s="82" t="s">
        <v>1641</v>
      </c>
      <c r="D373" s="85"/>
      <c r="E373" s="85">
        <v>161</v>
      </c>
      <c r="F373" s="83"/>
      <c r="G373" s="83"/>
      <c r="H373" s="83"/>
      <c r="I373" s="83"/>
      <c r="J373" s="83"/>
      <c r="K373" s="86">
        <f t="shared" si="34"/>
        <v>0</v>
      </c>
      <c r="L373" s="83">
        <v>161</v>
      </c>
      <c r="M373" s="83"/>
      <c r="N373" s="83"/>
      <c r="O373" s="83"/>
      <c r="P373" s="87">
        <f t="shared" si="35"/>
        <v>161</v>
      </c>
      <c r="Q373" s="88">
        <v>161</v>
      </c>
    </row>
    <row r="374" spans="1:17" s="78" customFormat="1" ht="13.5" customHeight="1">
      <c r="A374" s="82" t="s">
        <v>1642</v>
      </c>
      <c r="B374" s="83" t="s">
        <v>1643</v>
      </c>
      <c r="C374" s="82" t="s">
        <v>1644</v>
      </c>
      <c r="D374" s="85"/>
      <c r="E374" s="85">
        <v>116</v>
      </c>
      <c r="F374" s="83"/>
      <c r="G374" s="83"/>
      <c r="H374" s="83"/>
      <c r="I374" s="83"/>
      <c r="J374" s="83"/>
      <c r="K374" s="86">
        <f t="shared" si="34"/>
        <v>0</v>
      </c>
      <c r="L374" s="83">
        <v>116</v>
      </c>
      <c r="M374" s="83"/>
      <c r="N374" s="83"/>
      <c r="O374" s="83"/>
      <c r="P374" s="87">
        <f t="shared" si="35"/>
        <v>116</v>
      </c>
      <c r="Q374" s="88">
        <v>116</v>
      </c>
    </row>
    <row r="375" spans="1:17" s="78" customFormat="1" ht="13.5" customHeight="1">
      <c r="A375" s="82" t="s">
        <v>1645</v>
      </c>
      <c r="B375" s="83" t="s">
        <v>1646</v>
      </c>
      <c r="C375" s="82" t="s">
        <v>1647</v>
      </c>
      <c r="D375" s="85"/>
      <c r="E375" s="85">
        <v>9783</v>
      </c>
      <c r="F375" s="83"/>
      <c r="G375" s="83"/>
      <c r="H375" s="83"/>
      <c r="I375" s="83"/>
      <c r="J375" s="83"/>
      <c r="K375" s="86">
        <f t="shared" si="34"/>
        <v>0</v>
      </c>
      <c r="L375" s="83">
        <v>4891</v>
      </c>
      <c r="M375" s="83"/>
      <c r="N375" s="83"/>
      <c r="O375" s="83"/>
      <c r="P375" s="87">
        <f t="shared" si="35"/>
        <v>4891</v>
      </c>
      <c r="Q375" s="88">
        <v>4891</v>
      </c>
    </row>
    <row r="376" spans="1:17" s="78" customFormat="1" ht="13.5" customHeight="1">
      <c r="A376" s="82" t="s">
        <v>1648</v>
      </c>
      <c r="B376" s="83" t="s">
        <v>1649</v>
      </c>
      <c r="C376" s="82" t="s">
        <v>1650</v>
      </c>
      <c r="D376" s="85"/>
      <c r="E376" s="85">
        <v>2621</v>
      </c>
      <c r="F376" s="83"/>
      <c r="G376" s="83"/>
      <c r="H376" s="83"/>
      <c r="I376" s="83"/>
      <c r="J376" s="83"/>
      <c r="K376" s="86">
        <f t="shared" si="34"/>
        <v>0</v>
      </c>
      <c r="L376" s="83"/>
      <c r="M376" s="83"/>
      <c r="N376" s="83"/>
      <c r="O376" s="83"/>
      <c r="P376" s="87">
        <f t="shared" si="35"/>
        <v>0</v>
      </c>
      <c r="Q376" s="88"/>
    </row>
    <row r="377" spans="1:17" s="78" customFormat="1" ht="13.5" customHeight="1">
      <c r="A377" s="82" t="s">
        <v>1651</v>
      </c>
      <c r="B377" s="83" t="s">
        <v>1652</v>
      </c>
      <c r="C377" s="82" t="s">
        <v>1653</v>
      </c>
      <c r="D377" s="85"/>
      <c r="E377" s="85">
        <v>434</v>
      </c>
      <c r="F377" s="83"/>
      <c r="G377" s="83"/>
      <c r="H377" s="83"/>
      <c r="I377" s="83"/>
      <c r="J377" s="83"/>
      <c r="K377" s="86">
        <f t="shared" si="34"/>
        <v>0</v>
      </c>
      <c r="L377" s="83">
        <v>434</v>
      </c>
      <c r="M377" s="83"/>
      <c r="N377" s="83"/>
      <c r="O377" s="83"/>
      <c r="P377" s="87">
        <f t="shared" si="35"/>
        <v>434</v>
      </c>
      <c r="Q377" s="88">
        <v>434</v>
      </c>
    </row>
    <row r="378" spans="1:17" s="78" customFormat="1" ht="13.5" customHeight="1">
      <c r="A378" s="82" t="s">
        <v>1654</v>
      </c>
      <c r="B378" s="83" t="s">
        <v>1655</v>
      </c>
      <c r="C378" s="82" t="s">
        <v>1656</v>
      </c>
      <c r="D378" s="85"/>
      <c r="E378" s="85">
        <v>400</v>
      </c>
      <c r="F378" s="83"/>
      <c r="G378" s="83"/>
      <c r="H378" s="83"/>
      <c r="I378" s="83"/>
      <c r="J378" s="83"/>
      <c r="K378" s="86">
        <f t="shared" si="34"/>
        <v>0</v>
      </c>
      <c r="L378" s="83">
        <v>400</v>
      </c>
      <c r="M378" s="83"/>
      <c r="N378" s="83"/>
      <c r="O378" s="83"/>
      <c r="P378" s="87">
        <f t="shared" si="35"/>
        <v>400</v>
      </c>
      <c r="Q378" s="88">
        <v>400</v>
      </c>
    </row>
    <row r="379" spans="1:17" s="78" customFormat="1" ht="13.5" customHeight="1">
      <c r="A379" s="82" t="s">
        <v>1657</v>
      </c>
      <c r="B379" s="83" t="s">
        <v>1658</v>
      </c>
      <c r="C379" s="82" t="s">
        <v>1659</v>
      </c>
      <c r="D379" s="85"/>
      <c r="E379" s="85">
        <v>1803</v>
      </c>
      <c r="F379" s="83"/>
      <c r="G379" s="83"/>
      <c r="H379" s="83"/>
      <c r="I379" s="83"/>
      <c r="J379" s="83"/>
      <c r="K379" s="86">
        <f t="shared" si="34"/>
        <v>0</v>
      </c>
      <c r="L379" s="83">
        <v>1803</v>
      </c>
      <c r="M379" s="83"/>
      <c r="N379" s="83"/>
      <c r="O379" s="83"/>
      <c r="P379" s="87">
        <f t="shared" si="35"/>
        <v>1803</v>
      </c>
      <c r="Q379" s="88">
        <v>1803</v>
      </c>
    </row>
    <row r="380" spans="1:17" s="78" customFormat="1" ht="13.5" customHeight="1">
      <c r="A380" s="82" t="s">
        <v>1660</v>
      </c>
      <c r="B380" s="83" t="s">
        <v>1661</v>
      </c>
      <c r="C380" s="82" t="s">
        <v>1662</v>
      </c>
      <c r="D380" s="85"/>
      <c r="E380" s="85">
        <v>2425</v>
      </c>
      <c r="F380" s="83"/>
      <c r="G380" s="83"/>
      <c r="H380" s="83"/>
      <c r="I380" s="83"/>
      <c r="J380" s="83"/>
      <c r="K380" s="86">
        <f t="shared" si="34"/>
        <v>0</v>
      </c>
      <c r="L380" s="83"/>
      <c r="M380" s="83"/>
      <c r="N380" s="83"/>
      <c r="O380" s="83"/>
      <c r="P380" s="87">
        <f t="shared" si="35"/>
        <v>0</v>
      </c>
      <c r="Q380" s="88"/>
    </row>
    <row r="381" spans="1:17" s="78" customFormat="1" ht="13.5" customHeight="1">
      <c r="A381" s="82" t="s">
        <v>1663</v>
      </c>
      <c r="B381" s="83" t="s">
        <v>1664</v>
      </c>
      <c r="C381" s="82" t="s">
        <v>1665</v>
      </c>
      <c r="D381" s="85"/>
      <c r="E381" s="85">
        <v>3415</v>
      </c>
      <c r="F381" s="83"/>
      <c r="G381" s="83"/>
      <c r="H381" s="83"/>
      <c r="I381" s="83"/>
      <c r="J381" s="83"/>
      <c r="K381" s="86">
        <f t="shared" si="34"/>
        <v>0</v>
      </c>
      <c r="L381" s="83">
        <v>3415</v>
      </c>
      <c r="M381" s="83"/>
      <c r="N381" s="83"/>
      <c r="O381" s="83"/>
      <c r="P381" s="87">
        <f t="shared" si="35"/>
        <v>3415</v>
      </c>
      <c r="Q381" s="88">
        <v>3415</v>
      </c>
    </row>
    <row r="382" spans="1:17" s="78" customFormat="1" ht="13.5" customHeight="1">
      <c r="A382" s="82" t="s">
        <v>1666</v>
      </c>
      <c r="B382" s="83" t="s">
        <v>1667</v>
      </c>
      <c r="C382" s="82" t="s">
        <v>1668</v>
      </c>
      <c r="D382" s="85"/>
      <c r="E382" s="85">
        <v>2088</v>
      </c>
      <c r="F382" s="83"/>
      <c r="G382" s="83"/>
      <c r="H382" s="83"/>
      <c r="I382" s="83"/>
      <c r="J382" s="83"/>
      <c r="K382" s="86">
        <f t="shared" si="34"/>
        <v>0</v>
      </c>
      <c r="L382" s="83">
        <v>2088</v>
      </c>
      <c r="M382" s="83"/>
      <c r="N382" s="83"/>
      <c r="O382" s="83"/>
      <c r="P382" s="87">
        <f t="shared" si="35"/>
        <v>2088</v>
      </c>
      <c r="Q382" s="88">
        <v>2088</v>
      </c>
    </row>
    <row r="383" spans="1:17" s="78" customFormat="1" ht="13.5" customHeight="1">
      <c r="A383" s="82" t="s">
        <v>1669</v>
      </c>
      <c r="B383" s="83" t="s">
        <v>1670</v>
      </c>
      <c r="C383" s="82" t="s">
        <v>1671</v>
      </c>
      <c r="D383" s="85"/>
      <c r="E383" s="85">
        <v>10000</v>
      </c>
      <c r="F383" s="83"/>
      <c r="G383" s="83"/>
      <c r="H383" s="83"/>
      <c r="I383" s="83"/>
      <c r="J383" s="83"/>
      <c r="K383" s="86">
        <f t="shared" si="34"/>
        <v>0</v>
      </c>
      <c r="L383" s="83"/>
      <c r="M383" s="83"/>
      <c r="N383" s="83"/>
      <c r="O383" s="83"/>
      <c r="P383" s="87">
        <f t="shared" si="35"/>
        <v>0</v>
      </c>
      <c r="Q383" s="88"/>
    </row>
    <row r="384" spans="1:17" s="78" customFormat="1" ht="13.5" customHeight="1">
      <c r="A384" s="82" t="s">
        <v>1672</v>
      </c>
      <c r="B384" s="83" t="s">
        <v>1673</v>
      </c>
      <c r="C384" s="82" t="s">
        <v>1674</v>
      </c>
      <c r="D384" s="85"/>
      <c r="E384" s="85">
        <v>250</v>
      </c>
      <c r="F384" s="83"/>
      <c r="G384" s="83"/>
      <c r="H384" s="83"/>
      <c r="I384" s="83"/>
      <c r="J384" s="83"/>
      <c r="K384" s="86">
        <f t="shared" si="34"/>
        <v>0</v>
      </c>
      <c r="L384" s="83">
        <v>250</v>
      </c>
      <c r="M384" s="83"/>
      <c r="N384" s="83"/>
      <c r="O384" s="83"/>
      <c r="P384" s="87">
        <f t="shared" si="35"/>
        <v>250</v>
      </c>
      <c r="Q384" s="88">
        <v>250</v>
      </c>
    </row>
    <row r="385" spans="1:17" s="78" customFormat="1" ht="13.5" customHeight="1">
      <c r="A385" s="82" t="s">
        <v>1675</v>
      </c>
      <c r="B385" s="83" t="s">
        <v>1676</v>
      </c>
      <c r="C385" s="82" t="s">
        <v>1677</v>
      </c>
      <c r="D385" s="85"/>
      <c r="E385" s="85">
        <v>255</v>
      </c>
      <c r="F385" s="83"/>
      <c r="G385" s="83"/>
      <c r="H385" s="83"/>
      <c r="I385" s="83"/>
      <c r="J385" s="83"/>
      <c r="K385" s="86">
        <f t="shared" si="34"/>
        <v>0</v>
      </c>
      <c r="L385" s="83"/>
      <c r="M385" s="83"/>
      <c r="N385" s="83"/>
      <c r="O385" s="83"/>
      <c r="P385" s="87">
        <f t="shared" si="35"/>
        <v>0</v>
      </c>
      <c r="Q385" s="88"/>
    </row>
    <row r="386" spans="1:17" s="78" customFormat="1" ht="13.5" customHeight="1">
      <c r="A386" s="82" t="s">
        <v>1678</v>
      </c>
      <c r="B386" s="83" t="s">
        <v>1679</v>
      </c>
      <c r="C386" s="82" t="s">
        <v>1680</v>
      </c>
      <c r="D386" s="85"/>
      <c r="E386" s="85">
        <v>18260</v>
      </c>
      <c r="F386" s="83"/>
      <c r="G386" s="83"/>
      <c r="H386" s="83"/>
      <c r="I386" s="83"/>
      <c r="J386" s="83"/>
      <c r="K386" s="86">
        <f t="shared" si="34"/>
        <v>0</v>
      </c>
      <c r="L386" s="83"/>
      <c r="M386" s="83"/>
      <c r="N386" s="83">
        <v>18260</v>
      </c>
      <c r="O386" s="83"/>
      <c r="P386" s="87">
        <f t="shared" si="35"/>
        <v>18260</v>
      </c>
      <c r="Q386" s="88"/>
    </row>
    <row r="387" spans="1:17" s="78" customFormat="1" ht="13.5" customHeight="1">
      <c r="A387" s="82" t="s">
        <v>1681</v>
      </c>
      <c r="B387" s="83" t="s">
        <v>1188</v>
      </c>
      <c r="C387" s="82" t="s">
        <v>987</v>
      </c>
      <c r="D387" s="85"/>
      <c r="E387" s="85">
        <v>395</v>
      </c>
      <c r="F387" s="83"/>
      <c r="G387" s="83"/>
      <c r="H387" s="83"/>
      <c r="I387" s="83"/>
      <c r="J387" s="83">
        <v>395</v>
      </c>
      <c r="K387" s="86">
        <f t="shared" si="34"/>
        <v>395</v>
      </c>
      <c r="L387" s="83"/>
      <c r="M387" s="83"/>
      <c r="N387" s="83"/>
      <c r="O387" s="83"/>
      <c r="P387" s="87">
        <f t="shared" si="35"/>
        <v>395</v>
      </c>
      <c r="Q387" s="88"/>
    </row>
    <row r="388" spans="1:17" s="78" customFormat="1" ht="13.5" customHeight="1">
      <c r="A388" s="82" t="s">
        <v>1682</v>
      </c>
      <c r="B388" s="83" t="s">
        <v>1188</v>
      </c>
      <c r="C388" s="82" t="s">
        <v>989</v>
      </c>
      <c r="D388" s="85"/>
      <c r="E388" s="85">
        <v>242</v>
      </c>
      <c r="F388" s="83"/>
      <c r="G388" s="83"/>
      <c r="H388" s="83"/>
      <c r="I388" s="83"/>
      <c r="J388" s="83">
        <v>201</v>
      </c>
      <c r="K388" s="86">
        <f t="shared" si="34"/>
        <v>201</v>
      </c>
      <c r="L388" s="83"/>
      <c r="M388" s="83"/>
      <c r="N388" s="83"/>
      <c r="O388" s="83"/>
      <c r="P388" s="87">
        <f t="shared" si="35"/>
        <v>201</v>
      </c>
      <c r="Q388" s="88"/>
    </row>
    <row r="389" spans="1:17" s="78" customFormat="1" ht="13.5" customHeight="1">
      <c r="A389" s="82" t="s">
        <v>1683</v>
      </c>
      <c r="B389" s="83" t="s">
        <v>1684</v>
      </c>
      <c r="C389" s="82" t="s">
        <v>1685</v>
      </c>
      <c r="D389" s="85"/>
      <c r="E389" s="85">
        <v>128030</v>
      </c>
      <c r="F389" s="83"/>
      <c r="G389" s="83"/>
      <c r="H389" s="83"/>
      <c r="I389" s="83"/>
      <c r="J389" s="83">
        <v>128030</v>
      </c>
      <c r="K389" s="86">
        <f t="shared" si="34"/>
        <v>128030</v>
      </c>
      <c r="L389" s="83"/>
      <c r="M389" s="83"/>
      <c r="N389" s="83"/>
      <c r="O389" s="83"/>
      <c r="P389" s="87">
        <f t="shared" si="35"/>
        <v>128030</v>
      </c>
      <c r="Q389" s="88">
        <v>128030</v>
      </c>
    </row>
    <row r="390" spans="1:17" s="78" customFormat="1" ht="13.5" customHeight="1">
      <c r="A390" s="82" t="s">
        <v>1686</v>
      </c>
      <c r="B390" s="83" t="s">
        <v>1687</v>
      </c>
      <c r="C390" s="82" t="s">
        <v>1688</v>
      </c>
      <c r="D390" s="85"/>
      <c r="E390" s="85">
        <v>5000</v>
      </c>
      <c r="F390" s="83"/>
      <c r="G390" s="83"/>
      <c r="H390" s="83"/>
      <c r="I390" s="83"/>
      <c r="J390" s="83"/>
      <c r="K390" s="86">
        <f t="shared" si="34"/>
        <v>0</v>
      </c>
      <c r="L390" s="83"/>
      <c r="M390" s="83"/>
      <c r="N390" s="83">
        <v>5000</v>
      </c>
      <c r="O390" s="83"/>
      <c r="P390" s="87">
        <f t="shared" si="35"/>
        <v>5000</v>
      </c>
      <c r="Q390" s="88"/>
    </row>
    <row r="391" spans="1:17" s="78" customFormat="1" ht="14.25" customHeight="1">
      <c r="A391" s="82" t="s">
        <v>1689</v>
      </c>
      <c r="B391" s="83" t="s">
        <v>1690</v>
      </c>
      <c r="C391" s="82" t="s">
        <v>1691</v>
      </c>
      <c r="D391" s="85"/>
      <c r="E391" s="85">
        <v>3908</v>
      </c>
      <c r="F391" s="83"/>
      <c r="G391" s="83"/>
      <c r="H391" s="83"/>
      <c r="I391" s="83"/>
      <c r="J391" s="83"/>
      <c r="K391" s="86">
        <f t="shared" si="34"/>
        <v>0</v>
      </c>
      <c r="L391" s="83"/>
      <c r="M391" s="83"/>
      <c r="N391" s="83">
        <v>3908</v>
      </c>
      <c r="O391" s="83"/>
      <c r="P391" s="87">
        <f t="shared" si="35"/>
        <v>3908</v>
      </c>
      <c r="Q391" s="88">
        <v>3908</v>
      </c>
    </row>
    <row r="392" spans="1:17" s="78" customFormat="1" ht="13.5" customHeight="1">
      <c r="A392" s="82" t="s">
        <v>1692</v>
      </c>
      <c r="B392" s="83" t="s">
        <v>1693</v>
      </c>
      <c r="C392" s="82" t="s">
        <v>1694</v>
      </c>
      <c r="D392" s="85"/>
      <c r="E392" s="85">
        <v>49870</v>
      </c>
      <c r="F392" s="83"/>
      <c r="G392" s="83"/>
      <c r="H392" s="83"/>
      <c r="I392" s="83"/>
      <c r="J392" s="83">
        <v>49870</v>
      </c>
      <c r="K392" s="86">
        <f t="shared" si="34"/>
        <v>49870</v>
      </c>
      <c r="L392" s="83"/>
      <c r="M392" s="83"/>
      <c r="N392" s="83"/>
      <c r="O392" s="83"/>
      <c r="P392" s="87">
        <f t="shared" si="35"/>
        <v>49870</v>
      </c>
      <c r="Q392" s="88"/>
    </row>
    <row r="393" spans="1:17" s="78" customFormat="1" ht="13.5" customHeight="1">
      <c r="A393" s="82" t="s">
        <v>1695</v>
      </c>
      <c r="B393" s="83" t="s">
        <v>1696</v>
      </c>
      <c r="C393" s="82" t="s">
        <v>1697</v>
      </c>
      <c r="D393" s="85"/>
      <c r="E393" s="85">
        <v>145</v>
      </c>
      <c r="F393" s="83"/>
      <c r="G393" s="83"/>
      <c r="H393" s="83"/>
      <c r="I393" s="83"/>
      <c r="J393" s="83">
        <v>50</v>
      </c>
      <c r="K393" s="86">
        <f t="shared" si="34"/>
        <v>50</v>
      </c>
      <c r="L393" s="83"/>
      <c r="M393" s="83"/>
      <c r="N393" s="83"/>
      <c r="O393" s="83"/>
      <c r="P393" s="87">
        <f t="shared" si="35"/>
        <v>50</v>
      </c>
      <c r="Q393" s="88"/>
    </row>
    <row r="394" spans="2:17" s="78" customFormat="1" ht="18" customHeight="1" thickBot="1">
      <c r="B394" s="118"/>
      <c r="D394" s="101"/>
      <c r="E394" s="101"/>
      <c r="F394" s="80"/>
      <c r="G394" s="80"/>
      <c r="H394" s="80"/>
      <c r="I394" s="80"/>
      <c r="J394" s="80"/>
      <c r="K394" s="119"/>
      <c r="L394" s="80"/>
      <c r="M394" s="80"/>
      <c r="N394" s="80"/>
      <c r="O394" s="80"/>
      <c r="P394" s="102"/>
      <c r="Q394" s="102"/>
    </row>
    <row r="395" spans="2:17" s="91" customFormat="1" ht="18" customHeight="1" thickBot="1">
      <c r="B395" s="92" t="s">
        <v>1698</v>
      </c>
      <c r="C395" s="93"/>
      <c r="D395" s="94">
        <f aca="true" t="shared" si="36" ref="D395:Q395">SUM(D274:D393)</f>
        <v>2168175</v>
      </c>
      <c r="E395" s="94">
        <f t="shared" si="36"/>
        <v>2931338</v>
      </c>
      <c r="F395" s="94">
        <f t="shared" si="36"/>
        <v>59429</v>
      </c>
      <c r="G395" s="94">
        <f t="shared" si="36"/>
        <v>21603</v>
      </c>
      <c r="H395" s="94">
        <f t="shared" si="36"/>
        <v>396280</v>
      </c>
      <c r="I395" s="94">
        <f t="shared" si="36"/>
        <v>0</v>
      </c>
      <c r="J395" s="94">
        <f t="shared" si="36"/>
        <v>209058</v>
      </c>
      <c r="K395" s="94">
        <f t="shared" si="36"/>
        <v>686370</v>
      </c>
      <c r="L395" s="94">
        <f t="shared" si="36"/>
        <v>1042435</v>
      </c>
      <c r="M395" s="94">
        <f t="shared" si="36"/>
        <v>165142</v>
      </c>
      <c r="N395" s="94">
        <f t="shared" si="36"/>
        <v>166018</v>
      </c>
      <c r="O395" s="94">
        <f t="shared" si="36"/>
        <v>40000</v>
      </c>
      <c r="P395" s="94">
        <f t="shared" si="36"/>
        <v>2099965</v>
      </c>
      <c r="Q395" s="94">
        <f t="shared" si="36"/>
        <v>974218</v>
      </c>
    </row>
    <row r="396" spans="2:17" s="91" customFormat="1" ht="14.25" customHeight="1">
      <c r="B396" s="76"/>
      <c r="C396" s="111"/>
      <c r="D396" s="112"/>
      <c r="E396" s="112"/>
      <c r="F396" s="113"/>
      <c r="G396" s="113"/>
      <c r="H396" s="113"/>
      <c r="I396" s="113"/>
      <c r="J396" s="113"/>
      <c r="K396" s="116"/>
      <c r="L396" s="113"/>
      <c r="M396" s="113"/>
      <c r="N396" s="113"/>
      <c r="O396" s="113"/>
      <c r="P396" s="115"/>
      <c r="Q396" s="115"/>
    </row>
    <row r="397" spans="1:17" s="91" customFormat="1" ht="18.75" customHeight="1">
      <c r="A397" s="99" t="s">
        <v>1699</v>
      </c>
      <c r="B397" s="120" t="s">
        <v>1700</v>
      </c>
      <c r="C397" s="111"/>
      <c r="D397" s="112"/>
      <c r="E397" s="112"/>
      <c r="F397" s="113"/>
      <c r="G397" s="113"/>
      <c r="H397" s="113"/>
      <c r="I397" s="113"/>
      <c r="J397" s="113"/>
      <c r="K397" s="116"/>
      <c r="L397" s="113"/>
      <c r="M397" s="113"/>
      <c r="N397" s="113"/>
      <c r="O397" s="113"/>
      <c r="P397" s="115"/>
      <c r="Q397" s="115"/>
    </row>
    <row r="398" spans="2:17" s="91" customFormat="1" ht="11.25" customHeight="1">
      <c r="B398" s="76"/>
      <c r="C398" s="111"/>
      <c r="D398" s="112"/>
      <c r="E398" s="112"/>
      <c r="F398" s="113"/>
      <c r="G398" s="113"/>
      <c r="H398" s="113"/>
      <c r="I398" s="113"/>
      <c r="J398" s="113"/>
      <c r="K398" s="116"/>
      <c r="L398" s="113"/>
      <c r="M398" s="113"/>
      <c r="N398" s="113"/>
      <c r="O398" s="113"/>
      <c r="P398" s="115"/>
      <c r="Q398" s="115"/>
    </row>
    <row r="399" spans="1:17" s="78" customFormat="1" ht="13.5" customHeight="1">
      <c r="A399" s="82" t="s">
        <v>906</v>
      </c>
      <c r="B399" s="83" t="s">
        <v>1701</v>
      </c>
      <c r="C399" s="84" t="s">
        <v>1702</v>
      </c>
      <c r="D399" s="85">
        <v>5300</v>
      </c>
      <c r="E399" s="85">
        <v>7420</v>
      </c>
      <c r="F399" s="83"/>
      <c r="G399" s="83"/>
      <c r="H399" s="83">
        <v>4579</v>
      </c>
      <c r="I399" s="83"/>
      <c r="J399" s="83"/>
      <c r="K399" s="86">
        <f aca="true" t="shared" si="37" ref="K399:K404">SUM(F399:J399)</f>
        <v>4579</v>
      </c>
      <c r="L399" s="83"/>
      <c r="M399" s="83"/>
      <c r="N399" s="83"/>
      <c r="O399" s="83"/>
      <c r="P399" s="87">
        <f aca="true" t="shared" si="38" ref="P399:P404">SUM(K399:O399)</f>
        <v>4579</v>
      </c>
      <c r="Q399" s="88">
        <v>4579</v>
      </c>
    </row>
    <row r="400" spans="1:17" s="78" customFormat="1" ht="13.5" customHeight="1">
      <c r="A400" s="82" t="s">
        <v>909</v>
      </c>
      <c r="B400" s="83" t="s">
        <v>1703</v>
      </c>
      <c r="C400" s="84" t="s">
        <v>1704</v>
      </c>
      <c r="D400" s="85">
        <v>4253</v>
      </c>
      <c r="E400" s="85">
        <v>6178</v>
      </c>
      <c r="F400" s="83">
        <v>2746</v>
      </c>
      <c r="G400" s="83">
        <v>932</v>
      </c>
      <c r="H400" s="83">
        <v>1606</v>
      </c>
      <c r="I400" s="83"/>
      <c r="J400" s="83"/>
      <c r="K400" s="86">
        <f t="shared" si="37"/>
        <v>5284</v>
      </c>
      <c r="L400" s="83"/>
      <c r="M400" s="83"/>
      <c r="N400" s="83"/>
      <c r="O400" s="83"/>
      <c r="P400" s="87">
        <f t="shared" si="38"/>
        <v>5284</v>
      </c>
      <c r="Q400" s="88"/>
    </row>
    <row r="401" spans="1:17" s="78" customFormat="1" ht="13.5" customHeight="1">
      <c r="A401" s="82" t="s">
        <v>912</v>
      </c>
      <c r="B401" s="83" t="s">
        <v>1705</v>
      </c>
      <c r="C401" s="84" t="s">
        <v>1706</v>
      </c>
      <c r="D401" s="85">
        <v>500</v>
      </c>
      <c r="E401" s="85">
        <v>600</v>
      </c>
      <c r="F401" s="83"/>
      <c r="G401" s="83"/>
      <c r="H401" s="83">
        <v>573</v>
      </c>
      <c r="I401" s="83"/>
      <c r="J401" s="83"/>
      <c r="K401" s="86">
        <f t="shared" si="37"/>
        <v>573</v>
      </c>
      <c r="L401" s="83"/>
      <c r="M401" s="83"/>
      <c r="N401" s="83"/>
      <c r="O401" s="83"/>
      <c r="P401" s="87">
        <f t="shared" si="38"/>
        <v>573</v>
      </c>
      <c r="Q401" s="88"/>
    </row>
    <row r="402" spans="1:17" s="78" customFormat="1" ht="13.5" customHeight="1">
      <c r="A402" s="82" t="s">
        <v>915</v>
      </c>
      <c r="B402" s="83" t="s">
        <v>1707</v>
      </c>
      <c r="C402" s="84" t="s">
        <v>1708</v>
      </c>
      <c r="D402" s="85">
        <v>1048</v>
      </c>
      <c r="E402" s="85">
        <v>1509</v>
      </c>
      <c r="F402" s="83"/>
      <c r="G402" s="83"/>
      <c r="H402" s="83">
        <v>1500</v>
      </c>
      <c r="I402" s="83"/>
      <c r="J402" s="83"/>
      <c r="K402" s="86">
        <f t="shared" si="37"/>
        <v>1500</v>
      </c>
      <c r="L402" s="83"/>
      <c r="M402" s="83"/>
      <c r="N402" s="83"/>
      <c r="O402" s="83"/>
      <c r="P402" s="87">
        <f t="shared" si="38"/>
        <v>1500</v>
      </c>
      <c r="Q402" s="88">
        <v>1500</v>
      </c>
    </row>
    <row r="403" spans="1:17" s="78" customFormat="1" ht="13.5" customHeight="1">
      <c r="A403" s="82" t="s">
        <v>918</v>
      </c>
      <c r="B403" s="83" t="s">
        <v>1709</v>
      </c>
      <c r="C403" s="84" t="s">
        <v>1710</v>
      </c>
      <c r="D403" s="85">
        <v>500</v>
      </c>
      <c r="E403" s="85">
        <v>1900</v>
      </c>
      <c r="F403" s="83"/>
      <c r="G403" s="83"/>
      <c r="H403" s="83">
        <v>687</v>
      </c>
      <c r="I403" s="83"/>
      <c r="J403" s="83"/>
      <c r="K403" s="86">
        <f t="shared" si="37"/>
        <v>687</v>
      </c>
      <c r="L403" s="83"/>
      <c r="M403" s="83"/>
      <c r="N403" s="83"/>
      <c r="O403" s="83"/>
      <c r="P403" s="87">
        <f t="shared" si="38"/>
        <v>687</v>
      </c>
      <c r="Q403" s="88">
        <v>687</v>
      </c>
    </row>
    <row r="404" spans="1:17" s="78" customFormat="1" ht="13.5" customHeight="1">
      <c r="A404" s="82" t="s">
        <v>921</v>
      </c>
      <c r="B404" s="83" t="s">
        <v>1711</v>
      </c>
      <c r="C404" s="82" t="s">
        <v>1712</v>
      </c>
      <c r="D404" s="85"/>
      <c r="E404" s="85">
        <v>7000</v>
      </c>
      <c r="F404" s="83"/>
      <c r="G404" s="83"/>
      <c r="H404" s="83"/>
      <c r="I404" s="83"/>
      <c r="J404" s="83"/>
      <c r="K404" s="86">
        <f t="shared" si="37"/>
        <v>0</v>
      </c>
      <c r="L404" s="83">
        <v>1024</v>
      </c>
      <c r="M404" s="83"/>
      <c r="N404" s="83"/>
      <c r="O404" s="83"/>
      <c r="P404" s="87">
        <f t="shared" si="38"/>
        <v>1024</v>
      </c>
      <c r="Q404" s="88">
        <v>1024</v>
      </c>
    </row>
    <row r="405" spans="2:17" s="91" customFormat="1" ht="12.75" customHeight="1" thickBot="1">
      <c r="B405" s="76"/>
      <c r="C405" s="111"/>
      <c r="D405" s="112"/>
      <c r="E405" s="112"/>
      <c r="F405" s="113"/>
      <c r="G405" s="113"/>
      <c r="H405" s="113"/>
      <c r="I405" s="113"/>
      <c r="J405" s="113"/>
      <c r="K405" s="116"/>
      <c r="L405" s="113"/>
      <c r="M405" s="113"/>
      <c r="N405" s="113"/>
      <c r="O405" s="113"/>
      <c r="P405" s="115"/>
      <c r="Q405" s="115"/>
    </row>
    <row r="406" spans="2:17" s="91" customFormat="1" ht="18" customHeight="1" thickBot="1">
      <c r="B406" s="92" t="s">
        <v>1713</v>
      </c>
      <c r="C406" s="93"/>
      <c r="D406" s="94">
        <f aca="true" t="shared" si="39" ref="D406:Q406">SUM(D399:D405)</f>
        <v>11601</v>
      </c>
      <c r="E406" s="94">
        <f t="shared" si="39"/>
        <v>24607</v>
      </c>
      <c r="F406" s="94">
        <f t="shared" si="39"/>
        <v>2746</v>
      </c>
      <c r="G406" s="94">
        <f t="shared" si="39"/>
        <v>932</v>
      </c>
      <c r="H406" s="94">
        <f t="shared" si="39"/>
        <v>8945</v>
      </c>
      <c r="I406" s="94">
        <f t="shared" si="39"/>
        <v>0</v>
      </c>
      <c r="J406" s="94">
        <f t="shared" si="39"/>
        <v>0</v>
      </c>
      <c r="K406" s="94">
        <f t="shared" si="39"/>
        <v>12623</v>
      </c>
      <c r="L406" s="94">
        <f t="shared" si="39"/>
        <v>1024</v>
      </c>
      <c r="M406" s="94">
        <f t="shared" si="39"/>
        <v>0</v>
      </c>
      <c r="N406" s="94">
        <f t="shared" si="39"/>
        <v>0</v>
      </c>
      <c r="O406" s="94">
        <f t="shared" si="39"/>
        <v>0</v>
      </c>
      <c r="P406" s="94">
        <f t="shared" si="39"/>
        <v>13647</v>
      </c>
      <c r="Q406" s="94">
        <f t="shared" si="39"/>
        <v>7790</v>
      </c>
    </row>
    <row r="407" spans="2:17" s="91" customFormat="1" ht="13.5" customHeight="1">
      <c r="B407" s="76"/>
      <c r="C407" s="111"/>
      <c r="D407" s="112"/>
      <c r="E407" s="112"/>
      <c r="F407" s="113"/>
      <c r="G407" s="113"/>
      <c r="H407" s="113"/>
      <c r="I407" s="113"/>
      <c r="J407" s="113"/>
      <c r="K407" s="114"/>
      <c r="L407" s="113"/>
      <c r="M407" s="113"/>
      <c r="N407" s="113"/>
      <c r="O407" s="113"/>
      <c r="P407" s="115"/>
      <c r="Q407" s="115"/>
    </row>
    <row r="408" spans="1:17" s="59" customFormat="1" ht="21.75" customHeight="1">
      <c r="A408" s="99" t="s">
        <v>1714</v>
      </c>
      <c r="B408" s="100" t="s">
        <v>1715</v>
      </c>
      <c r="D408" s="89"/>
      <c r="E408" s="89"/>
      <c r="F408" s="58"/>
      <c r="G408" s="58"/>
      <c r="H408" s="58"/>
      <c r="I408" s="58"/>
      <c r="J408" s="58"/>
      <c r="K408" s="61"/>
      <c r="L408" s="58"/>
      <c r="M408" s="58"/>
      <c r="N408" s="58"/>
      <c r="O408" s="58"/>
      <c r="P408" s="63"/>
      <c r="Q408" s="63"/>
    </row>
    <row r="409" spans="4:17" s="59" customFormat="1" ht="6.75" customHeight="1">
      <c r="D409" s="89"/>
      <c r="E409" s="89"/>
      <c r="F409" s="58"/>
      <c r="G409" s="58"/>
      <c r="H409" s="58"/>
      <c r="I409" s="58"/>
      <c r="J409" s="58"/>
      <c r="K409" s="61"/>
      <c r="L409" s="58"/>
      <c r="M409" s="58"/>
      <c r="N409" s="58"/>
      <c r="O409" s="58"/>
      <c r="P409" s="63"/>
      <c r="Q409" s="63"/>
    </row>
    <row r="410" spans="1:17" s="78" customFormat="1" ht="13.5" customHeight="1">
      <c r="A410" s="82" t="s">
        <v>906</v>
      </c>
      <c r="B410" s="83" t="s">
        <v>1716</v>
      </c>
      <c r="C410" s="84" t="s">
        <v>1717</v>
      </c>
      <c r="D410" s="85">
        <v>287546</v>
      </c>
      <c r="E410" s="85">
        <v>308636</v>
      </c>
      <c r="F410" s="83"/>
      <c r="G410" s="83"/>
      <c r="H410" s="83">
        <v>281346</v>
      </c>
      <c r="I410" s="83"/>
      <c r="J410" s="83"/>
      <c r="K410" s="86">
        <f aca="true" t="shared" si="40" ref="K410:K431">SUM(F410:J410)</f>
        <v>281346</v>
      </c>
      <c r="L410" s="83"/>
      <c r="M410" s="83"/>
      <c r="N410" s="83"/>
      <c r="O410" s="83"/>
      <c r="P410" s="87">
        <f aca="true" t="shared" si="41" ref="P410:P431">SUM(K410:O410)</f>
        <v>281346</v>
      </c>
      <c r="Q410" s="88">
        <v>281346</v>
      </c>
    </row>
    <row r="411" spans="1:17" s="78" customFormat="1" ht="13.5" customHeight="1">
      <c r="A411" s="82" t="s">
        <v>909</v>
      </c>
      <c r="B411" s="83" t="s">
        <v>1718</v>
      </c>
      <c r="C411" s="84" t="s">
        <v>1719</v>
      </c>
      <c r="D411" s="85">
        <v>3000</v>
      </c>
      <c r="E411" s="85">
        <v>3089</v>
      </c>
      <c r="F411" s="83">
        <v>939</v>
      </c>
      <c r="G411" s="83">
        <v>202</v>
      </c>
      <c r="H411" s="83">
        <v>1805</v>
      </c>
      <c r="I411" s="83"/>
      <c r="J411" s="83"/>
      <c r="K411" s="86">
        <f t="shared" si="40"/>
        <v>2946</v>
      </c>
      <c r="L411" s="83"/>
      <c r="M411" s="83"/>
      <c r="N411" s="83"/>
      <c r="O411" s="83"/>
      <c r="P411" s="87">
        <f t="shared" si="41"/>
        <v>2946</v>
      </c>
      <c r="Q411" s="88">
        <v>2946</v>
      </c>
    </row>
    <row r="412" spans="1:17" s="78" customFormat="1" ht="13.5" customHeight="1">
      <c r="A412" s="82" t="s">
        <v>912</v>
      </c>
      <c r="B412" s="83" t="s">
        <v>1720</v>
      </c>
      <c r="C412" s="84" t="s">
        <v>1721</v>
      </c>
      <c r="D412" s="85">
        <v>38000</v>
      </c>
      <c r="E412" s="85">
        <v>27000</v>
      </c>
      <c r="F412" s="83"/>
      <c r="G412" s="83"/>
      <c r="H412" s="83">
        <v>3970</v>
      </c>
      <c r="I412" s="83"/>
      <c r="J412" s="83"/>
      <c r="K412" s="86">
        <f t="shared" si="40"/>
        <v>3970</v>
      </c>
      <c r="L412" s="83">
        <v>1500</v>
      </c>
      <c r="M412" s="83"/>
      <c r="N412" s="83"/>
      <c r="O412" s="83"/>
      <c r="P412" s="87">
        <f t="shared" si="41"/>
        <v>5470</v>
      </c>
      <c r="Q412" s="88"/>
    </row>
    <row r="413" spans="1:17" s="78" customFormat="1" ht="13.5" customHeight="1">
      <c r="A413" s="82" t="s">
        <v>915</v>
      </c>
      <c r="B413" s="83" t="s">
        <v>1722</v>
      </c>
      <c r="C413" s="84" t="s">
        <v>1723</v>
      </c>
      <c r="D413" s="85">
        <v>10000</v>
      </c>
      <c r="E413" s="85">
        <v>11363</v>
      </c>
      <c r="F413" s="83"/>
      <c r="G413" s="83"/>
      <c r="H413" s="83"/>
      <c r="I413" s="83"/>
      <c r="J413" s="83">
        <v>11363</v>
      </c>
      <c r="K413" s="86">
        <f t="shared" si="40"/>
        <v>11363</v>
      </c>
      <c r="L413" s="83"/>
      <c r="M413" s="83"/>
      <c r="N413" s="83"/>
      <c r="O413" s="83"/>
      <c r="P413" s="87">
        <f t="shared" si="41"/>
        <v>11363</v>
      </c>
      <c r="Q413" s="88"/>
    </row>
    <row r="414" spans="1:17" s="78" customFormat="1" ht="13.5" customHeight="1">
      <c r="A414" s="82" t="s">
        <v>918</v>
      </c>
      <c r="B414" s="83" t="s">
        <v>1724</v>
      </c>
      <c r="C414" s="84" t="s">
        <v>1249</v>
      </c>
      <c r="D414" s="85">
        <v>26720</v>
      </c>
      <c r="E414" s="85">
        <v>26720</v>
      </c>
      <c r="F414" s="83"/>
      <c r="G414" s="83"/>
      <c r="H414" s="83"/>
      <c r="I414" s="83"/>
      <c r="J414" s="83"/>
      <c r="K414" s="86">
        <f t="shared" si="40"/>
        <v>0</v>
      </c>
      <c r="L414" s="83"/>
      <c r="M414" s="83"/>
      <c r="N414" s="83"/>
      <c r="O414" s="83">
        <v>26720</v>
      </c>
      <c r="P414" s="87">
        <f t="shared" si="41"/>
        <v>26720</v>
      </c>
      <c r="Q414" s="88"/>
    </row>
    <row r="415" spans="1:17" s="78" customFormat="1" ht="13.5" customHeight="1">
      <c r="A415" s="82" t="s">
        <v>921</v>
      </c>
      <c r="B415" s="83" t="s">
        <v>1725</v>
      </c>
      <c r="C415" s="84" t="s">
        <v>1249</v>
      </c>
      <c r="D415" s="85">
        <v>33900</v>
      </c>
      <c r="E415" s="85">
        <v>33900</v>
      </c>
      <c r="F415" s="83"/>
      <c r="G415" s="83"/>
      <c r="H415" s="83"/>
      <c r="I415" s="83"/>
      <c r="J415" s="83"/>
      <c r="K415" s="86">
        <f t="shared" si="40"/>
        <v>0</v>
      </c>
      <c r="L415" s="83"/>
      <c r="M415" s="83"/>
      <c r="N415" s="83"/>
      <c r="O415" s="83">
        <v>33900</v>
      </c>
      <c r="P415" s="87">
        <f t="shared" si="41"/>
        <v>33900</v>
      </c>
      <c r="Q415" s="88"/>
    </row>
    <row r="416" spans="1:17" s="78" customFormat="1" ht="13.5" customHeight="1">
      <c r="A416" s="82" t="s">
        <v>924</v>
      </c>
      <c r="B416" s="83" t="s">
        <v>1726</v>
      </c>
      <c r="C416" s="84" t="s">
        <v>1727</v>
      </c>
      <c r="D416" s="85">
        <v>62668</v>
      </c>
      <c r="E416" s="85">
        <v>62668</v>
      </c>
      <c r="F416" s="83"/>
      <c r="G416" s="83"/>
      <c r="H416" s="83">
        <v>60768</v>
      </c>
      <c r="I416" s="83"/>
      <c r="J416" s="83"/>
      <c r="K416" s="86">
        <f t="shared" si="40"/>
        <v>60768</v>
      </c>
      <c r="L416" s="83"/>
      <c r="M416" s="83"/>
      <c r="N416" s="83"/>
      <c r="O416" s="83"/>
      <c r="P416" s="87">
        <f t="shared" si="41"/>
        <v>60768</v>
      </c>
      <c r="Q416" s="88"/>
    </row>
    <row r="417" spans="1:17" s="78" customFormat="1" ht="13.5" customHeight="1">
      <c r="A417" s="82" t="s">
        <v>927</v>
      </c>
      <c r="B417" s="83" t="s">
        <v>1728</v>
      </c>
      <c r="C417" s="84" t="s">
        <v>1729</v>
      </c>
      <c r="D417" s="85">
        <v>50000</v>
      </c>
      <c r="E417" s="85">
        <v>50000</v>
      </c>
      <c r="F417" s="83"/>
      <c r="G417" s="83"/>
      <c r="H417" s="83"/>
      <c r="I417" s="83"/>
      <c r="J417" s="83"/>
      <c r="K417" s="86">
        <f t="shared" si="40"/>
        <v>0</v>
      </c>
      <c r="L417" s="83"/>
      <c r="M417" s="83"/>
      <c r="N417" s="83"/>
      <c r="O417" s="83"/>
      <c r="P417" s="87">
        <f t="shared" si="41"/>
        <v>0</v>
      </c>
      <c r="Q417" s="88"/>
    </row>
    <row r="418" spans="1:17" s="78" customFormat="1" ht="13.5" customHeight="1">
      <c r="A418" s="82" t="s">
        <v>930</v>
      </c>
      <c r="B418" s="83" t="s">
        <v>1730</v>
      </c>
      <c r="C418" s="84" t="s">
        <v>1731</v>
      </c>
      <c r="D418" s="85">
        <v>2000</v>
      </c>
      <c r="E418" s="85">
        <v>1099</v>
      </c>
      <c r="F418" s="83"/>
      <c r="G418" s="83"/>
      <c r="H418" s="83"/>
      <c r="I418" s="83"/>
      <c r="J418" s="83"/>
      <c r="K418" s="86">
        <f t="shared" si="40"/>
        <v>0</v>
      </c>
      <c r="L418" s="83"/>
      <c r="M418" s="83"/>
      <c r="N418" s="83"/>
      <c r="O418" s="83"/>
      <c r="P418" s="87">
        <f t="shared" si="41"/>
        <v>0</v>
      </c>
      <c r="Q418" s="88"/>
    </row>
    <row r="419" spans="1:17" s="78" customFormat="1" ht="13.5" customHeight="1">
      <c r="A419" s="82" t="s">
        <v>933</v>
      </c>
      <c r="B419" s="83" t="s">
        <v>1732</v>
      </c>
      <c r="C419" s="84" t="s">
        <v>1733</v>
      </c>
      <c r="D419" s="85">
        <v>66891</v>
      </c>
      <c r="E419" s="85">
        <v>956</v>
      </c>
      <c r="F419" s="83"/>
      <c r="G419" s="83"/>
      <c r="H419" s="83"/>
      <c r="I419" s="83"/>
      <c r="J419" s="83"/>
      <c r="K419" s="86">
        <f t="shared" si="40"/>
        <v>0</v>
      </c>
      <c r="L419" s="83"/>
      <c r="M419" s="83"/>
      <c r="N419" s="83"/>
      <c r="O419" s="83"/>
      <c r="P419" s="87">
        <f t="shared" si="41"/>
        <v>0</v>
      </c>
      <c r="Q419" s="88"/>
    </row>
    <row r="420" spans="1:17" s="78" customFormat="1" ht="13.5" customHeight="1">
      <c r="A420" s="82" t="s">
        <v>936</v>
      </c>
      <c r="B420" s="83" t="s">
        <v>1734</v>
      </c>
      <c r="C420" s="84" t="s">
        <v>1735</v>
      </c>
      <c r="D420" s="85">
        <v>20000</v>
      </c>
      <c r="E420" s="85"/>
      <c r="F420" s="83"/>
      <c r="G420" s="83"/>
      <c r="H420" s="83"/>
      <c r="I420" s="83"/>
      <c r="J420" s="83"/>
      <c r="K420" s="86">
        <f t="shared" si="40"/>
        <v>0</v>
      </c>
      <c r="L420" s="83"/>
      <c r="M420" s="83"/>
      <c r="N420" s="83"/>
      <c r="O420" s="83"/>
      <c r="P420" s="87">
        <f t="shared" si="41"/>
        <v>0</v>
      </c>
      <c r="Q420" s="88"/>
    </row>
    <row r="421" spans="1:17" s="78" customFormat="1" ht="13.5" customHeight="1">
      <c r="A421" s="82" t="s">
        <v>962</v>
      </c>
      <c r="B421" s="83" t="s">
        <v>1736</v>
      </c>
      <c r="C421" s="84" t="s">
        <v>1737</v>
      </c>
      <c r="D421" s="85">
        <v>50000</v>
      </c>
      <c r="E421" s="85">
        <v>43592</v>
      </c>
      <c r="F421" s="83"/>
      <c r="G421" s="83"/>
      <c r="H421" s="83"/>
      <c r="I421" s="83"/>
      <c r="J421" s="83"/>
      <c r="K421" s="86">
        <f t="shared" si="40"/>
        <v>0</v>
      </c>
      <c r="L421" s="83"/>
      <c r="M421" s="83"/>
      <c r="N421" s="83"/>
      <c r="O421" s="83"/>
      <c r="P421" s="87">
        <f t="shared" si="41"/>
        <v>0</v>
      </c>
      <c r="Q421" s="88"/>
    </row>
    <row r="422" spans="1:17" s="78" customFormat="1" ht="13.5" customHeight="1">
      <c r="A422" s="82" t="s">
        <v>965</v>
      </c>
      <c r="B422" s="83" t="s">
        <v>1738</v>
      </c>
      <c r="C422" s="84" t="s">
        <v>1739</v>
      </c>
      <c r="D422" s="85">
        <v>5000</v>
      </c>
      <c r="E422" s="85"/>
      <c r="F422" s="83"/>
      <c r="G422" s="83"/>
      <c r="H422" s="83"/>
      <c r="I422" s="83"/>
      <c r="J422" s="83"/>
      <c r="K422" s="86">
        <f t="shared" si="40"/>
        <v>0</v>
      </c>
      <c r="L422" s="83"/>
      <c r="M422" s="83"/>
      <c r="N422" s="83"/>
      <c r="O422" s="83"/>
      <c r="P422" s="87">
        <f t="shared" si="41"/>
        <v>0</v>
      </c>
      <c r="Q422" s="88"/>
    </row>
    <row r="423" spans="1:17" s="78" customFormat="1" ht="13.5" customHeight="1">
      <c r="A423" s="82" t="s">
        <v>968</v>
      </c>
      <c r="B423" s="83" t="s">
        <v>1740</v>
      </c>
      <c r="C423" s="84" t="s">
        <v>1741</v>
      </c>
      <c r="D423" s="85">
        <v>15683</v>
      </c>
      <c r="E423" s="85">
        <v>20190</v>
      </c>
      <c r="F423" s="83"/>
      <c r="G423" s="83"/>
      <c r="H423" s="83"/>
      <c r="I423" s="83"/>
      <c r="J423" s="83"/>
      <c r="K423" s="86">
        <f t="shared" si="40"/>
        <v>0</v>
      </c>
      <c r="L423" s="83"/>
      <c r="M423" s="83"/>
      <c r="N423" s="83"/>
      <c r="O423" s="83"/>
      <c r="P423" s="87">
        <f t="shared" si="41"/>
        <v>0</v>
      </c>
      <c r="Q423" s="88"/>
    </row>
    <row r="424" spans="1:17" s="78" customFormat="1" ht="13.5" customHeight="1">
      <c r="A424" s="82" t="s">
        <v>971</v>
      </c>
      <c r="B424" s="83" t="s">
        <v>1742</v>
      </c>
      <c r="C424" s="82" t="s">
        <v>1743</v>
      </c>
      <c r="D424" s="85">
        <v>25000</v>
      </c>
      <c r="E424" s="85"/>
      <c r="F424" s="83"/>
      <c r="G424" s="83"/>
      <c r="H424" s="83"/>
      <c r="I424" s="83"/>
      <c r="J424" s="83"/>
      <c r="K424" s="86">
        <f t="shared" si="40"/>
        <v>0</v>
      </c>
      <c r="L424" s="83"/>
      <c r="M424" s="83"/>
      <c r="N424" s="83"/>
      <c r="O424" s="83"/>
      <c r="P424" s="87">
        <f t="shared" si="41"/>
        <v>0</v>
      </c>
      <c r="Q424" s="88"/>
    </row>
    <row r="425" spans="1:17" s="78" customFormat="1" ht="13.5" customHeight="1">
      <c r="A425" s="82" t="s">
        <v>974</v>
      </c>
      <c r="B425" s="83" t="s">
        <v>1744</v>
      </c>
      <c r="C425" s="84" t="s">
        <v>1745</v>
      </c>
      <c r="D425" s="85">
        <v>590000</v>
      </c>
      <c r="E425" s="85"/>
      <c r="F425" s="83"/>
      <c r="G425" s="83"/>
      <c r="H425" s="83"/>
      <c r="I425" s="83"/>
      <c r="J425" s="83"/>
      <c r="K425" s="86">
        <f t="shared" si="40"/>
        <v>0</v>
      </c>
      <c r="L425" s="83"/>
      <c r="M425" s="83"/>
      <c r="N425" s="83"/>
      <c r="O425" s="83"/>
      <c r="P425" s="87">
        <f t="shared" si="41"/>
        <v>0</v>
      </c>
      <c r="Q425" s="88"/>
    </row>
    <row r="426" spans="1:17" s="78" customFormat="1" ht="13.5" customHeight="1">
      <c r="A426" s="82" t="s">
        <v>977</v>
      </c>
      <c r="B426" s="83" t="s">
        <v>1746</v>
      </c>
      <c r="C426" s="82" t="s">
        <v>1747</v>
      </c>
      <c r="D426" s="85"/>
      <c r="E426" s="85">
        <v>125476</v>
      </c>
      <c r="F426" s="83">
        <v>7140</v>
      </c>
      <c r="G426" s="83">
        <v>2367</v>
      </c>
      <c r="H426" s="83">
        <v>7816</v>
      </c>
      <c r="I426" s="83"/>
      <c r="J426" s="83"/>
      <c r="K426" s="86">
        <f t="shared" si="40"/>
        <v>17323</v>
      </c>
      <c r="L426" s="83">
        <v>39320</v>
      </c>
      <c r="M426" s="83">
        <v>2134</v>
      </c>
      <c r="N426" s="83">
        <v>400</v>
      </c>
      <c r="O426" s="83"/>
      <c r="P426" s="87">
        <f t="shared" si="41"/>
        <v>59177</v>
      </c>
      <c r="Q426" s="88"/>
    </row>
    <row r="427" spans="1:17" s="78" customFormat="1" ht="13.5" customHeight="1">
      <c r="A427" s="82" t="s">
        <v>980</v>
      </c>
      <c r="B427" s="83" t="s">
        <v>1748</v>
      </c>
      <c r="C427" s="82" t="s">
        <v>1749</v>
      </c>
      <c r="D427" s="85"/>
      <c r="E427" s="85">
        <v>425</v>
      </c>
      <c r="F427" s="83"/>
      <c r="G427" s="83"/>
      <c r="H427" s="83"/>
      <c r="I427" s="83"/>
      <c r="J427" s="83"/>
      <c r="K427" s="86">
        <f t="shared" si="40"/>
        <v>0</v>
      </c>
      <c r="L427" s="83">
        <v>425</v>
      </c>
      <c r="M427" s="83"/>
      <c r="N427" s="83"/>
      <c r="O427" s="83"/>
      <c r="P427" s="87">
        <f t="shared" si="41"/>
        <v>425</v>
      </c>
      <c r="Q427" s="88">
        <v>425</v>
      </c>
    </row>
    <row r="428" spans="1:17" s="78" customFormat="1" ht="13.5" customHeight="1">
      <c r="A428" s="82" t="s">
        <v>982</v>
      </c>
      <c r="B428" s="83" t="s">
        <v>1750</v>
      </c>
      <c r="C428" s="82" t="s">
        <v>1751</v>
      </c>
      <c r="D428" s="85"/>
      <c r="E428" s="85">
        <v>960</v>
      </c>
      <c r="F428" s="83"/>
      <c r="G428" s="83"/>
      <c r="H428" s="83"/>
      <c r="I428" s="83"/>
      <c r="J428" s="83"/>
      <c r="K428" s="86">
        <f t="shared" si="40"/>
        <v>0</v>
      </c>
      <c r="L428" s="83"/>
      <c r="M428" s="83"/>
      <c r="N428" s="83"/>
      <c r="O428" s="83"/>
      <c r="P428" s="87">
        <f t="shared" si="41"/>
        <v>0</v>
      </c>
      <c r="Q428" s="88"/>
    </row>
    <row r="429" spans="1:17" s="78" customFormat="1" ht="13.5" customHeight="1">
      <c r="A429" s="82" t="s">
        <v>985</v>
      </c>
      <c r="B429" s="83" t="s">
        <v>1752</v>
      </c>
      <c r="C429" s="82" t="s">
        <v>1753</v>
      </c>
      <c r="D429" s="85"/>
      <c r="E429" s="85">
        <v>5689</v>
      </c>
      <c r="F429" s="83"/>
      <c r="G429" s="83"/>
      <c r="H429" s="83"/>
      <c r="I429" s="83"/>
      <c r="J429" s="83"/>
      <c r="K429" s="86">
        <f t="shared" si="40"/>
        <v>0</v>
      </c>
      <c r="L429" s="83"/>
      <c r="M429" s="83"/>
      <c r="N429" s="83"/>
      <c r="O429" s="83"/>
      <c r="P429" s="87">
        <f t="shared" si="41"/>
        <v>0</v>
      </c>
      <c r="Q429" s="88"/>
    </row>
    <row r="430" spans="1:17" s="78" customFormat="1" ht="13.5" customHeight="1">
      <c r="A430" s="82" t="s">
        <v>988</v>
      </c>
      <c r="B430" s="83" t="s">
        <v>864</v>
      </c>
      <c r="C430" s="82" t="s">
        <v>1754</v>
      </c>
      <c r="D430" s="85"/>
      <c r="E430" s="85">
        <v>2628</v>
      </c>
      <c r="F430" s="83"/>
      <c r="G430" s="83"/>
      <c r="H430" s="83">
        <v>2628</v>
      </c>
      <c r="I430" s="83"/>
      <c r="J430" s="83"/>
      <c r="K430" s="86">
        <f t="shared" si="40"/>
        <v>2628</v>
      </c>
      <c r="L430" s="83"/>
      <c r="M430" s="83"/>
      <c r="N430" s="83"/>
      <c r="O430" s="83"/>
      <c r="P430" s="87">
        <f t="shared" si="41"/>
        <v>2628</v>
      </c>
      <c r="Q430" s="88"/>
    </row>
    <row r="431" spans="1:17" s="78" customFormat="1" ht="13.5" customHeight="1">
      <c r="A431" s="82" t="s">
        <v>990</v>
      </c>
      <c r="B431" s="83" t="s">
        <v>1755</v>
      </c>
      <c r="C431" s="84"/>
      <c r="D431" s="85"/>
      <c r="E431" s="85">
        <v>17631</v>
      </c>
      <c r="F431" s="83"/>
      <c r="G431" s="83"/>
      <c r="H431" s="83">
        <v>17631</v>
      </c>
      <c r="I431" s="83"/>
      <c r="J431" s="83"/>
      <c r="K431" s="86">
        <f t="shared" si="40"/>
        <v>17631</v>
      </c>
      <c r="L431" s="83"/>
      <c r="M431" s="83"/>
      <c r="N431" s="83"/>
      <c r="O431" s="83"/>
      <c r="P431" s="87">
        <f t="shared" si="41"/>
        <v>17631</v>
      </c>
      <c r="Q431" s="88"/>
    </row>
    <row r="432" spans="2:17" s="59" customFormat="1" ht="13.5" customHeight="1" thickBot="1">
      <c r="B432" s="58"/>
      <c r="D432" s="89"/>
      <c r="E432" s="89"/>
      <c r="F432" s="58"/>
      <c r="G432" s="58"/>
      <c r="H432" s="58"/>
      <c r="I432" s="58"/>
      <c r="J432" s="58"/>
      <c r="K432" s="61"/>
      <c r="L432" s="58"/>
      <c r="M432" s="58"/>
      <c r="N432" s="58"/>
      <c r="O432" s="58"/>
      <c r="P432" s="63"/>
      <c r="Q432" s="63"/>
    </row>
    <row r="433" spans="2:17" s="91" customFormat="1" ht="18" customHeight="1" thickBot="1">
      <c r="B433" s="92" t="s">
        <v>1756</v>
      </c>
      <c r="C433" s="93"/>
      <c r="D433" s="94">
        <f aca="true" t="shared" si="42" ref="D433:Q433">SUM(D410:D431)</f>
        <v>1286408</v>
      </c>
      <c r="E433" s="94">
        <f t="shared" si="42"/>
        <v>742022</v>
      </c>
      <c r="F433" s="94">
        <f t="shared" si="42"/>
        <v>8079</v>
      </c>
      <c r="G433" s="94">
        <f t="shared" si="42"/>
        <v>2569</v>
      </c>
      <c r="H433" s="94">
        <f t="shared" si="42"/>
        <v>375964</v>
      </c>
      <c r="I433" s="94">
        <f t="shared" si="42"/>
        <v>0</v>
      </c>
      <c r="J433" s="94">
        <f t="shared" si="42"/>
        <v>11363</v>
      </c>
      <c r="K433" s="94">
        <f t="shared" si="42"/>
        <v>397975</v>
      </c>
      <c r="L433" s="94">
        <f t="shared" si="42"/>
        <v>41245</v>
      </c>
      <c r="M433" s="94">
        <f t="shared" si="42"/>
        <v>2134</v>
      </c>
      <c r="N433" s="94">
        <f t="shared" si="42"/>
        <v>400</v>
      </c>
      <c r="O433" s="94">
        <f t="shared" si="42"/>
        <v>60620</v>
      </c>
      <c r="P433" s="94">
        <f t="shared" si="42"/>
        <v>502374</v>
      </c>
      <c r="Q433" s="94">
        <f t="shared" si="42"/>
        <v>284717</v>
      </c>
    </row>
    <row r="434" spans="2:17" s="59" customFormat="1" ht="13.5" thickBot="1">
      <c r="B434" s="58"/>
      <c r="D434" s="89"/>
      <c r="E434" s="89"/>
      <c r="F434" s="58"/>
      <c r="G434" s="58"/>
      <c r="H434" s="58"/>
      <c r="I434" s="58"/>
      <c r="J434" s="58"/>
      <c r="K434" s="61"/>
      <c r="L434" s="58"/>
      <c r="M434" s="58"/>
      <c r="N434" s="58"/>
      <c r="O434" s="58"/>
      <c r="P434" s="63"/>
      <c r="Q434" s="63"/>
    </row>
    <row r="435" spans="2:17" s="91" customFormat="1" ht="24" customHeight="1" thickBot="1">
      <c r="B435" s="92" t="s">
        <v>1757</v>
      </c>
      <c r="C435" s="93"/>
      <c r="D435" s="121">
        <f>D433+D406+D395+D270+D232+D207+D182+D144+D53+D22</f>
        <v>12868721</v>
      </c>
      <c r="E435" s="121">
        <f>E433+E406+E395+E270+E232+E207+E182+E144+E53+E22</f>
        <v>15278176</v>
      </c>
      <c r="F435" s="95">
        <f>SUM(F22+F53+F144+F182+F207+F232+F270+F395+F406+F433)</f>
        <v>5058872</v>
      </c>
      <c r="G435" s="95">
        <f>SUM(G22+G53+G144+G182+G207+G232+G270+G395+G406+G433)</f>
        <v>1658808</v>
      </c>
      <c r="H435" s="95">
        <f>SUM(H22+H53+H144+H182+H207+H232+H270+H395+H406+H433)</f>
        <v>2915378</v>
      </c>
      <c r="I435" s="95">
        <f>SUM(I22+I53+I144+I182+I207+I232+I270+I395+I433)</f>
        <v>14357</v>
      </c>
      <c r="J435" s="95">
        <f>SUM(J22+J53+J144+J182+J207+J232+J270+J395+J406+J433)</f>
        <v>859135</v>
      </c>
      <c r="K435" s="95">
        <f>SUM(K22+K53+K144+K182+K207+K232+K270+K395+K406+K433)</f>
        <v>10506550</v>
      </c>
      <c r="L435" s="121">
        <f>SUM(L433+L406+L395+L270+L232+L207+L182+L144+L53+L22)</f>
        <v>1972471</v>
      </c>
      <c r="M435" s="121">
        <f>SUM(M22+M53+M144+M182+M207+M232+M270+M395+M433)</f>
        <v>262698</v>
      </c>
      <c r="N435" s="95">
        <f>SUM(N22+N53+N144+N182+N207+N232+N270+N395+N433)</f>
        <v>308868</v>
      </c>
      <c r="O435" s="95">
        <f>SUM(O22+O53+O144+O182+O207+O232+O270+O395+O433)</f>
        <v>140700</v>
      </c>
      <c r="P435" s="98">
        <f>SUM(P22+P53+P144+P182+P207+P232+P270+P395+P406+P433)</f>
        <v>13191287</v>
      </c>
      <c r="Q435" s="121">
        <f>SUM(Q433+Q406+Q395+Q270+Q232+Q207+Q182+Q144+Q53+Q22)</f>
        <v>10910775</v>
      </c>
    </row>
  </sheetData>
  <mergeCells count="10">
    <mergeCell ref="D5:D6"/>
    <mergeCell ref="E5:E6"/>
    <mergeCell ref="Q5:Q6"/>
    <mergeCell ref="A5:A6"/>
    <mergeCell ref="B5:B6"/>
    <mergeCell ref="C5:C6"/>
    <mergeCell ref="F5:K5"/>
    <mergeCell ref="L5:N5"/>
    <mergeCell ref="O5:O6"/>
    <mergeCell ref="P5:P6"/>
  </mergeCells>
  <printOptions horizontalCentered="1"/>
  <pageMargins left="0.31496062992125984" right="0.31496062992125984" top="0.7086614173228347" bottom="0.3937007874015748" header="0.5905511811023623" footer="0"/>
  <pageSetup horizontalDpi="600" verticalDpi="600" orientation="landscape" paperSize="8" scale="60" r:id="rId2"/>
  <headerFooter alignWithMargins="0">
    <oddHeader>&amp;C&amp;"Times New Roman CE,Normál"&amp;12 3. sz. kimutatás - &amp;P. oldal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45"/>
  </sheetPr>
  <dimension ref="A1:H45"/>
  <sheetViews>
    <sheetView showZeros="0" zoomScale="75" zoomScaleNormal="75" workbookViewId="0" topLeftCell="A28">
      <selection activeCell="C16" sqref="C16"/>
    </sheetView>
  </sheetViews>
  <sheetFormatPr defaultColWidth="9.33203125" defaultRowHeight="12.75"/>
  <cols>
    <col min="1" max="1" width="5.83203125" style="126" customWidth="1"/>
    <col min="2" max="2" width="70" style="123" customWidth="1"/>
    <col min="3" max="4" width="11.5" style="127" customWidth="1"/>
    <col min="5" max="6" width="11.5" style="123" customWidth="1"/>
    <col min="7" max="16384" width="10.66015625" style="123" customWidth="1"/>
  </cols>
  <sheetData>
    <row r="1" spans="1:6" ht="12.75">
      <c r="A1" s="122" t="s">
        <v>894</v>
      </c>
      <c r="C1" s="124"/>
      <c r="D1" s="124"/>
      <c r="E1" s="125" t="s">
        <v>1768</v>
      </c>
      <c r="F1" s="125"/>
    </row>
    <row r="2" spans="5:6" ht="38.25" customHeight="1">
      <c r="E2" s="127"/>
      <c r="F2" s="127"/>
    </row>
    <row r="3" spans="5:6" ht="48" customHeight="1">
      <c r="E3" s="127"/>
      <c r="F3" s="127"/>
    </row>
    <row r="4" spans="3:6" ht="18" customHeight="1" thickBot="1">
      <c r="C4" s="124"/>
      <c r="D4" s="124"/>
      <c r="E4" s="124"/>
      <c r="F4" s="124" t="s">
        <v>814</v>
      </c>
    </row>
    <row r="5" spans="1:6" s="130" customFormat="1" ht="45" customHeight="1" thickBot="1">
      <c r="A5" s="128" t="s">
        <v>896</v>
      </c>
      <c r="B5" s="128" t="s">
        <v>888</v>
      </c>
      <c r="C5" s="129" t="s">
        <v>1769</v>
      </c>
      <c r="D5" s="129" t="s">
        <v>899</v>
      </c>
      <c r="E5" s="129" t="s">
        <v>1770</v>
      </c>
      <c r="F5" s="129" t="s">
        <v>1771</v>
      </c>
    </row>
    <row r="6" spans="5:6" ht="12" customHeight="1">
      <c r="E6" s="127"/>
      <c r="F6" s="127"/>
    </row>
    <row r="7" spans="1:6" s="135" customFormat="1" ht="18" customHeight="1">
      <c r="A7" s="131"/>
      <c r="B7" s="132" t="s">
        <v>1772</v>
      </c>
      <c r="C7" s="133">
        <v>693996</v>
      </c>
      <c r="D7" s="133">
        <v>726230</v>
      </c>
      <c r="E7" s="133">
        <v>664325</v>
      </c>
      <c r="F7" s="134">
        <f>E7/D7*100</f>
        <v>91.47584098701513</v>
      </c>
    </row>
    <row r="8" spans="3:6" ht="12" customHeight="1">
      <c r="C8" s="136"/>
      <c r="D8" s="136"/>
      <c r="E8" s="136"/>
      <c r="F8" s="137"/>
    </row>
    <row r="9" spans="1:6" s="135" customFormat="1" ht="18" customHeight="1">
      <c r="A9" s="131"/>
      <c r="B9" s="132" t="s">
        <v>1773</v>
      </c>
      <c r="C9" s="133">
        <v>219493</v>
      </c>
      <c r="D9" s="133">
        <v>230580</v>
      </c>
      <c r="E9" s="133">
        <v>206697</v>
      </c>
      <c r="F9" s="134">
        <f>E9/D9*100</f>
        <v>89.64220660941973</v>
      </c>
    </row>
    <row r="10" spans="5:6" ht="15.75" customHeight="1">
      <c r="E10" s="127"/>
      <c r="F10" s="138"/>
    </row>
    <row r="11" spans="1:6" s="135" customFormat="1" ht="14.25" customHeight="1">
      <c r="A11" s="139" t="s">
        <v>906</v>
      </c>
      <c r="B11" s="135" t="s">
        <v>1774</v>
      </c>
      <c r="C11" s="140">
        <v>10685</v>
      </c>
      <c r="D11" s="140">
        <v>10685</v>
      </c>
      <c r="E11" s="140">
        <v>11386</v>
      </c>
      <c r="F11" s="141">
        <f aca="true" t="shared" si="0" ref="F11:F17">E11/D11*100</f>
        <v>106.56059897051942</v>
      </c>
    </row>
    <row r="12" spans="1:6" s="135" customFormat="1" ht="14.25" customHeight="1">
      <c r="A12" s="139" t="s">
        <v>909</v>
      </c>
      <c r="B12" s="135" t="s">
        <v>1775</v>
      </c>
      <c r="C12" s="140">
        <v>5563</v>
      </c>
      <c r="D12" s="140">
        <v>5608</v>
      </c>
      <c r="E12" s="140">
        <v>5991</v>
      </c>
      <c r="F12" s="141">
        <f t="shared" si="0"/>
        <v>106.82952924393723</v>
      </c>
    </row>
    <row r="13" spans="1:6" s="135" customFormat="1" ht="14.25" customHeight="1">
      <c r="A13" s="139" t="s">
        <v>912</v>
      </c>
      <c r="B13" s="135" t="s">
        <v>1776</v>
      </c>
      <c r="C13" s="140">
        <v>4490</v>
      </c>
      <c r="D13" s="140">
        <v>4490</v>
      </c>
      <c r="E13" s="140">
        <v>3793</v>
      </c>
      <c r="F13" s="141">
        <f t="shared" si="0"/>
        <v>84.47661469933185</v>
      </c>
    </row>
    <row r="14" spans="1:6" s="135" customFormat="1" ht="14.25" customHeight="1">
      <c r="A14" s="139" t="s">
        <v>915</v>
      </c>
      <c r="B14" s="135" t="s">
        <v>1777</v>
      </c>
      <c r="C14" s="140">
        <v>6063</v>
      </c>
      <c r="D14" s="140">
        <v>7146</v>
      </c>
      <c r="E14" s="140">
        <v>2772</v>
      </c>
      <c r="F14" s="141">
        <f t="shared" si="0"/>
        <v>38.79093198992443</v>
      </c>
    </row>
    <row r="15" spans="1:6" s="135" customFormat="1" ht="14.25" customHeight="1">
      <c r="A15" s="139" t="s">
        <v>918</v>
      </c>
      <c r="B15" s="135" t="s">
        <v>1778</v>
      </c>
      <c r="C15" s="140">
        <v>593</v>
      </c>
      <c r="D15" s="140">
        <v>593</v>
      </c>
      <c r="E15" s="140">
        <v>387</v>
      </c>
      <c r="F15" s="141">
        <f t="shared" si="0"/>
        <v>65.26138279932546</v>
      </c>
    </row>
    <row r="16" spans="1:6" s="135" customFormat="1" ht="14.25" customHeight="1">
      <c r="A16" s="139" t="s">
        <v>921</v>
      </c>
      <c r="B16" s="135" t="s">
        <v>1779</v>
      </c>
      <c r="C16" s="140">
        <v>7773</v>
      </c>
      <c r="D16" s="140">
        <v>8325</v>
      </c>
      <c r="E16" s="140">
        <v>9765</v>
      </c>
      <c r="F16" s="141">
        <f t="shared" si="0"/>
        <v>117.29729729729729</v>
      </c>
    </row>
    <row r="17" spans="1:6" s="135" customFormat="1" ht="14.25" customHeight="1">
      <c r="A17" s="139" t="s">
        <v>924</v>
      </c>
      <c r="B17" s="135" t="s">
        <v>1780</v>
      </c>
      <c r="C17" s="140">
        <v>16119</v>
      </c>
      <c r="D17" s="140">
        <v>16165</v>
      </c>
      <c r="E17" s="140">
        <v>17266</v>
      </c>
      <c r="F17" s="141">
        <f t="shared" si="0"/>
        <v>106.81101144447882</v>
      </c>
    </row>
    <row r="18" spans="1:6" s="135" customFormat="1" ht="14.25" customHeight="1">
      <c r="A18" s="139" t="s">
        <v>927</v>
      </c>
      <c r="B18" s="135" t="s">
        <v>1781</v>
      </c>
      <c r="C18" s="140"/>
      <c r="D18" s="140"/>
      <c r="E18" s="140">
        <v>230</v>
      </c>
      <c r="F18" s="141"/>
    </row>
    <row r="19" spans="1:6" s="135" customFormat="1" ht="14.25" customHeight="1">
      <c r="A19" s="139" t="s">
        <v>930</v>
      </c>
      <c r="B19" s="135" t="s">
        <v>1782</v>
      </c>
      <c r="C19" s="140">
        <v>13183</v>
      </c>
      <c r="D19" s="140">
        <v>13427</v>
      </c>
      <c r="E19" s="140">
        <v>8507</v>
      </c>
      <c r="F19" s="141">
        <f aca="true" t="shared" si="1" ref="F19:F27">E19/D19*100</f>
        <v>63.35741416548745</v>
      </c>
    </row>
    <row r="20" spans="1:6" s="135" customFormat="1" ht="14.25" customHeight="1">
      <c r="A20" s="139" t="s">
        <v>933</v>
      </c>
      <c r="B20" s="135" t="s">
        <v>1783</v>
      </c>
      <c r="C20" s="140">
        <v>7741</v>
      </c>
      <c r="D20" s="140">
        <v>5901</v>
      </c>
      <c r="E20" s="140">
        <v>4397</v>
      </c>
      <c r="F20" s="141">
        <f t="shared" si="1"/>
        <v>74.51279444162007</v>
      </c>
    </row>
    <row r="21" spans="1:6" s="135" customFormat="1" ht="14.25" customHeight="1">
      <c r="A21" s="139" t="s">
        <v>936</v>
      </c>
      <c r="B21" s="135" t="s">
        <v>1784</v>
      </c>
      <c r="C21" s="140">
        <v>450</v>
      </c>
      <c r="D21" s="140">
        <v>450</v>
      </c>
      <c r="E21" s="140">
        <v>431</v>
      </c>
      <c r="F21" s="141">
        <f t="shared" si="1"/>
        <v>95.77777777777777</v>
      </c>
    </row>
    <row r="22" spans="1:6" s="135" customFormat="1" ht="14.25" customHeight="1">
      <c r="A22" s="139" t="s">
        <v>962</v>
      </c>
      <c r="B22" s="135" t="s">
        <v>1785</v>
      </c>
      <c r="C22" s="140">
        <v>5900</v>
      </c>
      <c r="D22" s="140">
        <v>5900</v>
      </c>
      <c r="E22" s="140">
        <v>4354</v>
      </c>
      <c r="F22" s="141">
        <f t="shared" si="1"/>
        <v>73.79661016949153</v>
      </c>
    </row>
    <row r="23" spans="1:6" s="135" customFormat="1" ht="14.25" customHeight="1">
      <c r="A23" s="139" t="s">
        <v>965</v>
      </c>
      <c r="B23" s="135" t="s">
        <v>1786</v>
      </c>
      <c r="C23" s="140">
        <v>5384</v>
      </c>
      <c r="D23" s="140">
        <v>5477</v>
      </c>
      <c r="E23" s="140">
        <v>5068</v>
      </c>
      <c r="F23" s="141">
        <f t="shared" si="1"/>
        <v>92.53240825269307</v>
      </c>
    </row>
    <row r="24" spans="1:6" s="135" customFormat="1" ht="14.25" customHeight="1">
      <c r="A24" s="139" t="s">
        <v>968</v>
      </c>
      <c r="B24" s="135" t="s">
        <v>1787</v>
      </c>
      <c r="C24" s="140">
        <v>653</v>
      </c>
      <c r="D24" s="140">
        <v>647</v>
      </c>
      <c r="E24" s="140">
        <v>363</v>
      </c>
      <c r="F24" s="141">
        <f t="shared" si="1"/>
        <v>56.10510046367851</v>
      </c>
    </row>
    <row r="25" spans="1:6" s="135" customFormat="1" ht="14.25" customHeight="1">
      <c r="A25" s="139" t="s">
        <v>971</v>
      </c>
      <c r="B25" s="135" t="s">
        <v>1788</v>
      </c>
      <c r="C25" s="140"/>
      <c r="D25" s="140">
        <v>6</v>
      </c>
      <c r="E25" s="140">
        <v>3</v>
      </c>
      <c r="F25" s="141">
        <f t="shared" si="1"/>
        <v>50</v>
      </c>
    </row>
    <row r="26" spans="1:6" s="135" customFormat="1" ht="14.25" customHeight="1">
      <c r="A26" s="139" t="s">
        <v>974</v>
      </c>
      <c r="B26" s="135" t="s">
        <v>1789</v>
      </c>
      <c r="C26" s="140">
        <v>10825</v>
      </c>
      <c r="D26" s="140">
        <v>11248</v>
      </c>
      <c r="E26" s="140">
        <v>8368</v>
      </c>
      <c r="F26" s="141">
        <f t="shared" si="1"/>
        <v>74.3954480796586</v>
      </c>
    </row>
    <row r="27" spans="1:6" s="135" customFormat="1" ht="14.25" customHeight="1">
      <c r="A27" s="139" t="s">
        <v>977</v>
      </c>
      <c r="B27" s="135" t="s">
        <v>1790</v>
      </c>
      <c r="C27" s="140">
        <v>41903</v>
      </c>
      <c r="D27" s="140">
        <v>38492</v>
      </c>
      <c r="E27" s="140">
        <v>34486</v>
      </c>
      <c r="F27" s="141">
        <f t="shared" si="1"/>
        <v>89.59264262703938</v>
      </c>
    </row>
    <row r="28" spans="1:6" s="135" customFormat="1" ht="14.25" customHeight="1">
      <c r="A28" s="139" t="s">
        <v>980</v>
      </c>
      <c r="B28" s="135" t="s">
        <v>1791</v>
      </c>
      <c r="C28" s="140"/>
      <c r="D28" s="140"/>
      <c r="E28" s="140">
        <v>29</v>
      </c>
      <c r="F28" s="141"/>
    </row>
    <row r="29" spans="1:6" s="135" customFormat="1" ht="14.25" customHeight="1">
      <c r="A29" s="139" t="s">
        <v>982</v>
      </c>
      <c r="B29" s="135" t="s">
        <v>1792</v>
      </c>
      <c r="C29" s="140"/>
      <c r="D29" s="140"/>
      <c r="E29" s="140">
        <v>536</v>
      </c>
      <c r="F29" s="141"/>
    </row>
    <row r="30" spans="1:6" s="135" customFormat="1" ht="14.25" customHeight="1">
      <c r="A30" s="139" t="s">
        <v>985</v>
      </c>
      <c r="B30" s="135" t="s">
        <v>1793</v>
      </c>
      <c r="C30" s="140"/>
      <c r="D30" s="140"/>
      <c r="E30" s="140">
        <v>5460</v>
      </c>
      <c r="F30" s="141"/>
    </row>
    <row r="31" spans="1:6" s="135" customFormat="1" ht="14.25" customHeight="1">
      <c r="A31" s="139" t="s">
        <v>988</v>
      </c>
      <c r="B31" s="135" t="s">
        <v>1794</v>
      </c>
      <c r="C31" s="140">
        <v>28150</v>
      </c>
      <c r="D31" s="140">
        <v>29540</v>
      </c>
      <c r="E31" s="140">
        <v>27595</v>
      </c>
      <c r="F31" s="141">
        <f aca="true" t="shared" si="2" ref="F31:F41">E31/D31*100</f>
        <v>93.41570751523358</v>
      </c>
    </row>
    <row r="32" spans="1:6" s="135" customFormat="1" ht="14.25" customHeight="1">
      <c r="A32" s="139" t="s">
        <v>990</v>
      </c>
      <c r="B32" s="135" t="s">
        <v>1795</v>
      </c>
      <c r="C32" s="140">
        <v>2800</v>
      </c>
      <c r="D32" s="140">
        <v>2805</v>
      </c>
      <c r="E32" s="140">
        <v>1485</v>
      </c>
      <c r="F32" s="141">
        <f t="shared" si="2"/>
        <v>52.94117647058824</v>
      </c>
    </row>
    <row r="33" spans="1:6" s="135" customFormat="1" ht="14.25" customHeight="1">
      <c r="A33" s="139" t="s">
        <v>992</v>
      </c>
      <c r="B33" s="135" t="s">
        <v>1796</v>
      </c>
      <c r="C33" s="140">
        <v>500</v>
      </c>
      <c r="D33" s="140">
        <v>500</v>
      </c>
      <c r="E33" s="140">
        <v>1422</v>
      </c>
      <c r="F33" s="141">
        <f t="shared" si="2"/>
        <v>284.4</v>
      </c>
    </row>
    <row r="34" spans="1:6" s="135" customFormat="1" ht="14.25" customHeight="1">
      <c r="A34" s="139" t="s">
        <v>995</v>
      </c>
      <c r="B34" s="135" t="s">
        <v>1797</v>
      </c>
      <c r="C34" s="140">
        <v>5755</v>
      </c>
      <c r="D34" s="140">
        <v>6039</v>
      </c>
      <c r="E34" s="140">
        <v>5577</v>
      </c>
      <c r="F34" s="141">
        <f t="shared" si="2"/>
        <v>92.34972677595628</v>
      </c>
    </row>
    <row r="35" spans="1:6" s="135" customFormat="1" ht="14.25" customHeight="1">
      <c r="A35" s="139" t="s">
        <v>998</v>
      </c>
      <c r="B35" s="135" t="s">
        <v>1798</v>
      </c>
      <c r="C35" s="140">
        <v>11000</v>
      </c>
      <c r="D35" s="140">
        <v>14112</v>
      </c>
      <c r="E35" s="140">
        <v>15185</v>
      </c>
      <c r="F35" s="141">
        <f t="shared" si="2"/>
        <v>107.60345804988663</v>
      </c>
    </row>
    <row r="36" spans="1:6" s="135" customFormat="1" ht="14.25" customHeight="1">
      <c r="A36" s="139" t="s">
        <v>1001</v>
      </c>
      <c r="B36" s="135" t="s">
        <v>1799</v>
      </c>
      <c r="C36" s="140"/>
      <c r="D36" s="140">
        <v>2178</v>
      </c>
      <c r="E36" s="140">
        <v>1736</v>
      </c>
      <c r="F36" s="141">
        <f t="shared" si="2"/>
        <v>79.70615243342516</v>
      </c>
    </row>
    <row r="37" spans="1:6" s="135" customFormat="1" ht="14.25" customHeight="1">
      <c r="A37" s="139" t="s">
        <v>1204</v>
      </c>
      <c r="B37" s="135" t="s">
        <v>1800</v>
      </c>
      <c r="C37" s="140">
        <v>114</v>
      </c>
      <c r="D37" s="140">
        <v>2114</v>
      </c>
      <c r="E37" s="140">
        <v>2414</v>
      </c>
      <c r="F37" s="141">
        <f t="shared" si="2"/>
        <v>114.19110690633869</v>
      </c>
    </row>
    <row r="38" spans="1:6" s="135" customFormat="1" ht="14.25" customHeight="1">
      <c r="A38" s="139" t="s">
        <v>1207</v>
      </c>
      <c r="B38" s="135" t="s">
        <v>1801</v>
      </c>
      <c r="C38" s="140">
        <v>1400</v>
      </c>
      <c r="D38" s="140">
        <v>1400</v>
      </c>
      <c r="E38" s="140">
        <v>1339</v>
      </c>
      <c r="F38" s="141">
        <f t="shared" si="2"/>
        <v>95.64285714285714</v>
      </c>
    </row>
    <row r="39" spans="1:6" s="135" customFormat="1" ht="14.25" customHeight="1">
      <c r="A39" s="139" t="s">
        <v>1210</v>
      </c>
      <c r="B39" s="135" t="s">
        <v>1802</v>
      </c>
      <c r="C39" s="140">
        <v>3923</v>
      </c>
      <c r="D39" s="140">
        <v>3943</v>
      </c>
      <c r="E39" s="140">
        <v>4212</v>
      </c>
      <c r="F39" s="141">
        <f t="shared" si="2"/>
        <v>106.82221658635555</v>
      </c>
    </row>
    <row r="40" spans="1:6" s="135" customFormat="1" ht="14.25" customHeight="1">
      <c r="A40" s="139" t="s">
        <v>1213</v>
      </c>
      <c r="B40" s="135" t="s">
        <v>1803</v>
      </c>
      <c r="C40" s="140">
        <v>1654</v>
      </c>
      <c r="D40" s="140">
        <v>1654</v>
      </c>
      <c r="E40" s="140">
        <v>1560</v>
      </c>
      <c r="F40" s="141">
        <f t="shared" si="2"/>
        <v>94.31680773881499</v>
      </c>
    </row>
    <row r="41" spans="1:6" s="135" customFormat="1" ht="14.25" customHeight="1">
      <c r="A41" s="139" t="s">
        <v>1216</v>
      </c>
      <c r="B41" s="135" t="s">
        <v>1804</v>
      </c>
      <c r="C41" s="140">
        <v>6579</v>
      </c>
      <c r="D41" s="140">
        <v>11700</v>
      </c>
      <c r="E41" s="140">
        <v>16734</v>
      </c>
      <c r="F41" s="141">
        <f t="shared" si="2"/>
        <v>143.02564102564102</v>
      </c>
    </row>
    <row r="42" spans="5:6" ht="19.5" customHeight="1" thickBot="1">
      <c r="E42" s="127"/>
      <c r="F42" s="142"/>
    </row>
    <row r="43" spans="1:8" ht="19.5" customHeight="1" thickBot="1">
      <c r="A43" s="143"/>
      <c r="B43" s="144" t="s">
        <v>1805</v>
      </c>
      <c r="C43" s="145">
        <f>SUM(C11:C41)</f>
        <v>199200</v>
      </c>
      <c r="D43" s="145">
        <f>SUM(D11:D41)</f>
        <v>210545</v>
      </c>
      <c r="E43" s="145">
        <f>SUM(E11:E41)</f>
        <v>202851</v>
      </c>
      <c r="F43" s="146">
        <f>E43/D43*100</f>
        <v>96.34567432140398</v>
      </c>
      <c r="H43" s="127"/>
    </row>
    <row r="44" spans="1:6" ht="16.5" customHeight="1" thickBot="1">
      <c r="A44" s="147"/>
      <c r="B44" s="148"/>
      <c r="C44" s="149"/>
      <c r="D44" s="149"/>
      <c r="E44" s="149"/>
      <c r="F44" s="150"/>
    </row>
    <row r="45" spans="1:6" s="135" customFormat="1" ht="21" customHeight="1" thickBot="1">
      <c r="A45" s="143"/>
      <c r="B45" s="144" t="s">
        <v>1806</v>
      </c>
      <c r="C45" s="145">
        <f>C43+C9+C7</f>
        <v>1112689</v>
      </c>
      <c r="D45" s="145">
        <f>D43+D9+D7</f>
        <v>1167355</v>
      </c>
      <c r="E45" s="145">
        <f>E43+E9+E7</f>
        <v>1073873</v>
      </c>
      <c r="F45" s="146">
        <f>E45/D45*100</f>
        <v>91.99198187355174</v>
      </c>
    </row>
  </sheetData>
  <mergeCells count="1">
    <mergeCell ref="E1:F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>
    <tabColor indexed="42"/>
  </sheetPr>
  <dimension ref="A1:H46"/>
  <sheetViews>
    <sheetView showZeros="0" zoomScale="75" zoomScaleNormal="75" workbookViewId="0" topLeftCell="A25">
      <selection activeCell="C16" sqref="C16"/>
    </sheetView>
  </sheetViews>
  <sheetFormatPr defaultColWidth="9.33203125" defaultRowHeight="12.75"/>
  <cols>
    <col min="1" max="1" width="5.83203125" style="139" customWidth="1"/>
    <col min="2" max="2" width="70" style="135" customWidth="1"/>
    <col min="3" max="3" width="11.5" style="140" customWidth="1"/>
    <col min="4" max="4" width="11.5" style="127" customWidth="1"/>
    <col min="5" max="5" width="11.5" style="123" customWidth="1"/>
    <col min="6" max="6" width="12.33203125" style="123" customWidth="1"/>
    <col min="7" max="16384" width="10.66015625" style="135" customWidth="1"/>
  </cols>
  <sheetData>
    <row r="1" spans="1:6" ht="12.75">
      <c r="A1" s="135" t="s">
        <v>894</v>
      </c>
      <c r="C1" s="151"/>
      <c r="D1" s="124"/>
      <c r="E1" s="125" t="s">
        <v>1807</v>
      </c>
      <c r="F1" s="125"/>
    </row>
    <row r="2" spans="5:6" ht="50.25" customHeight="1">
      <c r="E2" s="127"/>
      <c r="F2" s="127"/>
    </row>
    <row r="3" spans="5:6" ht="48" customHeight="1">
      <c r="E3" s="127"/>
      <c r="F3" s="127"/>
    </row>
    <row r="4" spans="3:6" ht="18" customHeight="1" thickBot="1">
      <c r="C4" s="124"/>
      <c r="D4" s="124"/>
      <c r="E4" s="124"/>
      <c r="F4" s="124" t="s">
        <v>814</v>
      </c>
    </row>
    <row r="5" spans="1:6" s="130" customFormat="1" ht="44.25" customHeight="1" thickBot="1">
      <c r="A5" s="128" t="s">
        <v>1808</v>
      </c>
      <c r="B5" s="128" t="s">
        <v>888</v>
      </c>
      <c r="C5" s="129" t="s">
        <v>1769</v>
      </c>
      <c r="D5" s="129" t="s">
        <v>899</v>
      </c>
      <c r="E5" s="129" t="s">
        <v>1770</v>
      </c>
      <c r="F5" s="129" t="s">
        <v>1771</v>
      </c>
    </row>
    <row r="6" spans="5:6" ht="17.25" customHeight="1">
      <c r="E6" s="127"/>
      <c r="F6" s="127"/>
    </row>
    <row r="7" spans="1:6" ht="18" customHeight="1">
      <c r="A7" s="131"/>
      <c r="B7" s="132" t="s">
        <v>1772</v>
      </c>
      <c r="C7" s="133">
        <v>31398</v>
      </c>
      <c r="D7" s="133">
        <v>33738</v>
      </c>
      <c r="E7" s="133">
        <v>33738</v>
      </c>
      <c r="F7" s="152">
        <f>E7/D7*100</f>
        <v>100</v>
      </c>
    </row>
    <row r="8" spans="4:6" ht="12" customHeight="1">
      <c r="D8" s="136"/>
      <c r="E8" s="136"/>
      <c r="F8" s="153"/>
    </row>
    <row r="9" spans="1:6" ht="18" customHeight="1">
      <c r="A9" s="131"/>
      <c r="B9" s="132" t="s">
        <v>1773</v>
      </c>
      <c r="C9" s="133">
        <v>10148</v>
      </c>
      <c r="D9" s="133">
        <v>10666</v>
      </c>
      <c r="E9" s="133">
        <v>10665</v>
      </c>
      <c r="F9" s="152">
        <f>E9/D9*100</f>
        <v>99.99062441402587</v>
      </c>
    </row>
    <row r="10" spans="5:6" ht="15.75" customHeight="1">
      <c r="E10" s="154"/>
      <c r="F10" s="155"/>
    </row>
    <row r="11" spans="1:6" ht="19.5" customHeight="1">
      <c r="A11" s="139" t="s">
        <v>906</v>
      </c>
      <c r="B11" s="135" t="s">
        <v>1774</v>
      </c>
      <c r="C11" s="140">
        <v>300</v>
      </c>
      <c r="D11" s="140">
        <v>300</v>
      </c>
      <c r="E11" s="156">
        <v>309</v>
      </c>
      <c r="F11" s="157">
        <f aca="true" t="shared" si="0" ref="F11:F24">E11/D11*100</f>
        <v>103</v>
      </c>
    </row>
    <row r="12" spans="1:6" ht="19.5" customHeight="1">
      <c r="A12" s="139" t="s">
        <v>909</v>
      </c>
      <c r="B12" s="135" t="s">
        <v>1775</v>
      </c>
      <c r="C12" s="140">
        <v>150</v>
      </c>
      <c r="D12" s="140">
        <v>150</v>
      </c>
      <c r="E12" s="156">
        <v>127</v>
      </c>
      <c r="F12" s="157">
        <f t="shared" si="0"/>
        <v>84.66666666666667</v>
      </c>
    </row>
    <row r="13" spans="1:6" ht="19.5" customHeight="1">
      <c r="A13" s="139" t="s">
        <v>912</v>
      </c>
      <c r="B13" s="135" t="s">
        <v>1809</v>
      </c>
      <c r="C13" s="140">
        <v>350</v>
      </c>
      <c r="D13" s="140">
        <v>350</v>
      </c>
      <c r="E13" s="156">
        <v>214</v>
      </c>
      <c r="F13" s="157">
        <f t="shared" si="0"/>
        <v>61.142857142857146</v>
      </c>
    </row>
    <row r="14" spans="1:6" ht="19.5" customHeight="1">
      <c r="A14" s="139" t="s">
        <v>915</v>
      </c>
      <c r="B14" s="135" t="s">
        <v>1810</v>
      </c>
      <c r="C14" s="140">
        <v>100</v>
      </c>
      <c r="D14" s="140">
        <v>100</v>
      </c>
      <c r="E14" s="156">
        <v>17</v>
      </c>
      <c r="F14" s="157">
        <f t="shared" si="0"/>
        <v>17</v>
      </c>
    </row>
    <row r="15" spans="1:6" ht="19.5" customHeight="1">
      <c r="A15" s="139" t="s">
        <v>918</v>
      </c>
      <c r="B15" s="135" t="s">
        <v>1779</v>
      </c>
      <c r="C15" s="140">
        <v>150</v>
      </c>
      <c r="D15" s="140">
        <v>250</v>
      </c>
      <c r="E15" s="156">
        <v>171</v>
      </c>
      <c r="F15" s="157">
        <f t="shared" si="0"/>
        <v>68.4</v>
      </c>
    </row>
    <row r="16" spans="1:6" ht="19.5" customHeight="1">
      <c r="A16" s="139" t="s">
        <v>921</v>
      </c>
      <c r="B16" s="135" t="s">
        <v>1811</v>
      </c>
      <c r="C16" s="140">
        <v>70</v>
      </c>
      <c r="D16" s="140">
        <v>70</v>
      </c>
      <c r="E16" s="156">
        <v>47</v>
      </c>
      <c r="F16" s="157">
        <f t="shared" si="0"/>
        <v>67.14285714285714</v>
      </c>
    </row>
    <row r="17" spans="1:6" ht="19.5" customHeight="1">
      <c r="A17" s="139" t="s">
        <v>924</v>
      </c>
      <c r="B17" s="135" t="s">
        <v>1812</v>
      </c>
      <c r="D17" s="140">
        <v>50</v>
      </c>
      <c r="E17" s="156"/>
      <c r="F17" s="157">
        <f t="shared" si="0"/>
        <v>0</v>
      </c>
    </row>
    <row r="18" spans="1:6" ht="19.5" customHeight="1">
      <c r="A18" s="139" t="s">
        <v>927</v>
      </c>
      <c r="B18" s="135" t="s">
        <v>1813</v>
      </c>
      <c r="C18" s="140">
        <v>1600</v>
      </c>
      <c r="D18" s="140">
        <v>1650</v>
      </c>
      <c r="E18" s="156">
        <v>1509</v>
      </c>
      <c r="F18" s="157">
        <f t="shared" si="0"/>
        <v>91.45454545454545</v>
      </c>
    </row>
    <row r="19" spans="1:6" ht="19.5" customHeight="1">
      <c r="A19" s="139" t="s">
        <v>930</v>
      </c>
      <c r="B19" s="135" t="s">
        <v>1783</v>
      </c>
      <c r="C19" s="140">
        <v>100</v>
      </c>
      <c r="D19" s="140">
        <v>150</v>
      </c>
      <c r="E19" s="156">
        <v>564</v>
      </c>
      <c r="F19" s="157">
        <f t="shared" si="0"/>
        <v>376</v>
      </c>
    </row>
    <row r="20" spans="1:6" ht="19.5" customHeight="1">
      <c r="A20" s="139" t="s">
        <v>933</v>
      </c>
      <c r="B20" s="135" t="s">
        <v>1814</v>
      </c>
      <c r="C20" s="140">
        <v>180</v>
      </c>
      <c r="D20" s="140">
        <v>180</v>
      </c>
      <c r="E20" s="156">
        <v>168</v>
      </c>
      <c r="F20" s="157">
        <f t="shared" si="0"/>
        <v>93.33333333333333</v>
      </c>
    </row>
    <row r="21" spans="1:6" ht="19.5" customHeight="1">
      <c r="A21" s="139" t="s">
        <v>936</v>
      </c>
      <c r="B21" s="135" t="s">
        <v>1815</v>
      </c>
      <c r="C21" s="140">
        <v>100</v>
      </c>
      <c r="D21" s="140">
        <v>100</v>
      </c>
      <c r="E21" s="156">
        <v>131</v>
      </c>
      <c r="F21" s="157">
        <f t="shared" si="0"/>
        <v>131</v>
      </c>
    </row>
    <row r="22" spans="1:6" ht="19.5" customHeight="1">
      <c r="A22" s="139" t="s">
        <v>962</v>
      </c>
      <c r="B22" s="135" t="s">
        <v>1787</v>
      </c>
      <c r="C22" s="140">
        <v>20</v>
      </c>
      <c r="D22" s="140">
        <v>20</v>
      </c>
      <c r="E22" s="156">
        <v>18</v>
      </c>
      <c r="F22" s="157">
        <f t="shared" si="0"/>
        <v>90</v>
      </c>
    </row>
    <row r="23" spans="1:6" ht="19.5" customHeight="1">
      <c r="A23" s="139" t="s">
        <v>965</v>
      </c>
      <c r="B23" s="135" t="s">
        <v>1789</v>
      </c>
      <c r="C23" s="140">
        <v>950</v>
      </c>
      <c r="D23" s="140">
        <v>1050</v>
      </c>
      <c r="E23" s="156">
        <v>959</v>
      </c>
      <c r="F23" s="157">
        <f t="shared" si="0"/>
        <v>91.33333333333333</v>
      </c>
    </row>
    <row r="24" spans="1:6" ht="19.5" customHeight="1">
      <c r="A24" s="139" t="s">
        <v>968</v>
      </c>
      <c r="B24" s="135" t="s">
        <v>1790</v>
      </c>
      <c r="C24" s="140">
        <v>1980</v>
      </c>
      <c r="D24" s="140">
        <v>2261</v>
      </c>
      <c r="E24" s="156">
        <v>1529</v>
      </c>
      <c r="F24" s="157">
        <f t="shared" si="0"/>
        <v>67.624944714728</v>
      </c>
    </row>
    <row r="25" spans="1:6" ht="19.5" customHeight="1">
      <c r="A25" s="139" t="s">
        <v>971</v>
      </c>
      <c r="B25" s="135" t="s">
        <v>1816</v>
      </c>
      <c r="D25" s="140">
        <f>-C26</f>
        <v>0</v>
      </c>
      <c r="E25" s="156">
        <v>812</v>
      </c>
      <c r="F25" s="157"/>
    </row>
    <row r="26" spans="1:6" ht="19.5" customHeight="1">
      <c r="A26" s="139" t="s">
        <v>974</v>
      </c>
      <c r="B26" s="135" t="s">
        <v>1817</v>
      </c>
      <c r="D26" s="140"/>
      <c r="E26" s="156">
        <v>75</v>
      </c>
      <c r="F26" s="157"/>
    </row>
    <row r="27" spans="1:6" ht="19.5" customHeight="1">
      <c r="A27" s="139" t="s">
        <v>977</v>
      </c>
      <c r="B27" s="135" t="s">
        <v>1794</v>
      </c>
      <c r="C27" s="140">
        <v>1200</v>
      </c>
      <c r="D27" s="140">
        <v>1295</v>
      </c>
      <c r="E27" s="156">
        <v>1217</v>
      </c>
      <c r="F27" s="157">
        <f>E27/D27*100</f>
        <v>93.97683397683397</v>
      </c>
    </row>
    <row r="28" spans="1:8" ht="24.75" customHeight="1">
      <c r="A28" s="139" t="s">
        <v>980</v>
      </c>
      <c r="B28" s="135" t="s">
        <v>1818</v>
      </c>
      <c r="D28" s="140"/>
      <c r="E28" s="156">
        <v>195</v>
      </c>
      <c r="F28" s="157"/>
      <c r="H28" s="158"/>
    </row>
    <row r="29" spans="1:6" ht="19.5" customHeight="1">
      <c r="A29" s="139" t="s">
        <v>982</v>
      </c>
      <c r="B29" s="135" t="s">
        <v>1802</v>
      </c>
      <c r="D29" s="140"/>
      <c r="E29" s="156">
        <v>41</v>
      </c>
      <c r="F29" s="157"/>
    </row>
    <row r="30" spans="1:6" ht="21.75" customHeight="1">
      <c r="A30" s="139" t="s">
        <v>985</v>
      </c>
      <c r="B30" s="135" t="s">
        <v>1804</v>
      </c>
      <c r="C30" s="140">
        <v>250</v>
      </c>
      <c r="D30" s="140">
        <v>250</v>
      </c>
      <c r="E30" s="159">
        <v>117</v>
      </c>
      <c r="F30" s="160">
        <f>E30/D30*100</f>
        <v>46.800000000000004</v>
      </c>
    </row>
    <row r="31" spans="1:6" ht="20.25" customHeight="1">
      <c r="A31" s="131"/>
      <c r="B31" s="132" t="s">
        <v>1819</v>
      </c>
      <c r="C31" s="133">
        <f>SUM(C11:C30)</f>
        <v>7500</v>
      </c>
      <c r="D31" s="133">
        <f>SUM(D11:D30)</f>
        <v>8226</v>
      </c>
      <c r="E31" s="133">
        <f>SUM(E11:E30)</f>
        <v>8220</v>
      </c>
      <c r="F31" s="152">
        <f>E31/D31*100</f>
        <v>99.927060539752</v>
      </c>
    </row>
    <row r="32" spans="1:6" s="163" customFormat="1" ht="13.5" thickBot="1">
      <c r="A32" s="147"/>
      <c r="B32" s="148"/>
      <c r="C32" s="161"/>
      <c r="D32" s="161"/>
      <c r="E32" s="161"/>
      <c r="F32" s="162"/>
    </row>
    <row r="33" spans="1:6" ht="21" customHeight="1" thickBot="1">
      <c r="A33" s="164" t="s">
        <v>1826</v>
      </c>
      <c r="B33" s="165"/>
      <c r="C33" s="145">
        <f>C31+C9+C7</f>
        <v>49046</v>
      </c>
      <c r="D33" s="145">
        <f>D31+D9+D7</f>
        <v>52630</v>
      </c>
      <c r="E33" s="145">
        <f>E31+E9+E7</f>
        <v>52623</v>
      </c>
      <c r="F33" s="166">
        <f>E33/D33*100</f>
        <v>99.98669960098803</v>
      </c>
    </row>
    <row r="34" spans="4:6" ht="12.75">
      <c r="D34" s="140"/>
      <c r="E34" s="140"/>
      <c r="F34" s="140"/>
    </row>
    <row r="35" spans="4:6" ht="12.75">
      <c r="D35" s="140"/>
      <c r="E35" s="140"/>
      <c r="F35" s="140"/>
    </row>
    <row r="36" spans="4:6" ht="12.75">
      <c r="D36" s="140"/>
      <c r="E36" s="140"/>
      <c r="F36" s="140"/>
    </row>
    <row r="37" spans="4:6" ht="12.75">
      <c r="D37" s="140"/>
      <c r="E37" s="140"/>
      <c r="F37" s="140"/>
    </row>
    <row r="38" spans="4:6" ht="12.75">
      <c r="D38" s="140"/>
      <c r="E38" s="140"/>
      <c r="F38" s="140"/>
    </row>
    <row r="39" spans="4:6" ht="12.75">
      <c r="D39" s="140"/>
      <c r="E39" s="140"/>
      <c r="F39" s="140"/>
    </row>
    <row r="40" spans="4:6" ht="12.75">
      <c r="D40" s="140"/>
      <c r="E40" s="140"/>
      <c r="F40" s="140"/>
    </row>
    <row r="41" spans="4:6" ht="12.75">
      <c r="D41" s="140"/>
      <c r="E41" s="140"/>
      <c r="F41" s="140"/>
    </row>
    <row r="42" spans="4:6" ht="12.75">
      <c r="D42" s="140"/>
      <c r="E42" s="140"/>
      <c r="F42" s="140"/>
    </row>
    <row r="43" spans="5:6" ht="12.75">
      <c r="E43" s="127"/>
      <c r="F43" s="127"/>
    </row>
    <row r="44" spans="4:6" ht="12.75">
      <c r="D44" s="149"/>
      <c r="E44" s="149"/>
      <c r="F44" s="149"/>
    </row>
    <row r="45" spans="4:6" ht="12.75">
      <c r="D45" s="149"/>
      <c r="E45" s="149"/>
      <c r="F45" s="149"/>
    </row>
    <row r="46" spans="4:6" ht="12.75">
      <c r="D46" s="149"/>
      <c r="E46" s="149"/>
      <c r="F46" s="149"/>
    </row>
  </sheetData>
  <mergeCells count="2">
    <mergeCell ref="A33:B33"/>
    <mergeCell ref="E1:F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>
    <tabColor indexed="44"/>
  </sheetPr>
  <dimension ref="A1:F40"/>
  <sheetViews>
    <sheetView showZeros="0" zoomScale="75" zoomScaleNormal="75" workbookViewId="0" topLeftCell="A13">
      <selection activeCell="C16" sqref="C16"/>
    </sheetView>
  </sheetViews>
  <sheetFormatPr defaultColWidth="9.33203125" defaultRowHeight="12.75"/>
  <cols>
    <col min="1" max="1" width="5.66015625" style="139" customWidth="1"/>
    <col min="2" max="2" width="70" style="135" customWidth="1"/>
    <col min="3" max="3" width="11.5" style="140" customWidth="1"/>
    <col min="4" max="4" width="11.5" style="127" customWidth="1"/>
    <col min="5" max="6" width="11.5" style="123" customWidth="1"/>
    <col min="7" max="16384" width="10.66015625" style="135" customWidth="1"/>
  </cols>
  <sheetData>
    <row r="1" spans="1:6" ht="12.75">
      <c r="A1" s="135" t="s">
        <v>894</v>
      </c>
      <c r="C1" s="151"/>
      <c r="D1" s="124"/>
      <c r="E1" s="125" t="s">
        <v>1820</v>
      </c>
      <c r="F1" s="125"/>
    </row>
    <row r="2" spans="5:6" ht="50.25" customHeight="1">
      <c r="E2" s="127"/>
      <c r="F2" s="127"/>
    </row>
    <row r="3" spans="5:6" ht="48" customHeight="1">
      <c r="E3" s="127"/>
      <c r="F3" s="127"/>
    </row>
    <row r="4" spans="3:6" ht="27" customHeight="1" thickBot="1">
      <c r="C4" s="151"/>
      <c r="D4" s="124"/>
      <c r="E4" s="124"/>
      <c r="F4" s="124" t="s">
        <v>814</v>
      </c>
    </row>
    <row r="5" spans="1:6" s="130" customFormat="1" ht="49.5" customHeight="1" thickBot="1">
      <c r="A5" s="128" t="s">
        <v>1808</v>
      </c>
      <c r="B5" s="128" t="s">
        <v>888</v>
      </c>
      <c r="C5" s="129" t="s">
        <v>1821</v>
      </c>
      <c r="D5" s="129" t="s">
        <v>899</v>
      </c>
      <c r="E5" s="129" t="s">
        <v>1770</v>
      </c>
      <c r="F5" s="129" t="s">
        <v>1771</v>
      </c>
    </row>
    <row r="6" spans="5:6" ht="17.25" customHeight="1">
      <c r="E6" s="127"/>
      <c r="F6" s="127"/>
    </row>
    <row r="7" spans="1:6" ht="18" customHeight="1">
      <c r="A7" s="131"/>
      <c r="B7" s="132" t="s">
        <v>1772</v>
      </c>
      <c r="C7" s="133">
        <v>10157</v>
      </c>
      <c r="D7" s="133">
        <v>10857</v>
      </c>
      <c r="E7" s="133">
        <v>10857</v>
      </c>
      <c r="F7" s="134">
        <f>E7/D7*100</f>
        <v>100</v>
      </c>
    </row>
    <row r="8" spans="4:6" ht="12" customHeight="1">
      <c r="D8" s="136"/>
      <c r="E8" s="136"/>
      <c r="F8" s="137"/>
    </row>
    <row r="9" spans="1:6" ht="18" customHeight="1">
      <c r="A9" s="131"/>
      <c r="B9" s="132" t="s">
        <v>1773</v>
      </c>
      <c r="C9" s="133">
        <v>3213</v>
      </c>
      <c r="D9" s="133">
        <v>3369</v>
      </c>
      <c r="E9" s="133">
        <v>3369</v>
      </c>
      <c r="F9" s="134">
        <f>E9/D9*100</f>
        <v>100</v>
      </c>
    </row>
    <row r="10" spans="5:6" ht="15.75" customHeight="1">
      <c r="E10" s="127"/>
      <c r="F10" s="138"/>
    </row>
    <row r="11" spans="1:6" ht="19.5" customHeight="1">
      <c r="A11" s="139" t="s">
        <v>906</v>
      </c>
      <c r="B11" s="135" t="s">
        <v>1774</v>
      </c>
      <c r="C11" s="140">
        <v>100</v>
      </c>
      <c r="D11" s="140">
        <v>100</v>
      </c>
      <c r="E11" s="140"/>
      <c r="F11" s="141">
        <f>E11/D11*100</f>
        <v>0</v>
      </c>
    </row>
    <row r="12" spans="1:6" ht="19.5" customHeight="1">
      <c r="A12" s="139" t="s">
        <v>909</v>
      </c>
      <c r="B12" s="135" t="s">
        <v>1775</v>
      </c>
      <c r="C12" s="140">
        <v>100</v>
      </c>
      <c r="D12" s="140">
        <v>100</v>
      </c>
      <c r="E12" s="140">
        <v>170</v>
      </c>
      <c r="F12" s="141">
        <f>E12/D12*100</f>
        <v>170</v>
      </c>
    </row>
    <row r="13" spans="1:6" ht="19.5" customHeight="1">
      <c r="A13" s="139" t="s">
        <v>912</v>
      </c>
      <c r="B13" s="135" t="s">
        <v>1810</v>
      </c>
      <c r="C13" s="140">
        <v>100</v>
      </c>
      <c r="D13" s="140">
        <v>100</v>
      </c>
      <c r="E13" s="140"/>
      <c r="F13" s="141">
        <f>E13/D13*100</f>
        <v>0</v>
      </c>
    </row>
    <row r="14" spans="1:6" ht="19.5" customHeight="1">
      <c r="A14" s="139" t="s">
        <v>915</v>
      </c>
      <c r="B14" s="135" t="s">
        <v>1779</v>
      </c>
      <c r="C14" s="140">
        <v>30</v>
      </c>
      <c r="D14" s="140">
        <v>30</v>
      </c>
      <c r="E14" s="140">
        <v>1</v>
      </c>
      <c r="F14" s="141">
        <f>E14/D14*100</f>
        <v>3.3333333333333335</v>
      </c>
    </row>
    <row r="15" spans="1:6" ht="19.5" customHeight="1">
      <c r="A15" s="139" t="s">
        <v>918</v>
      </c>
      <c r="B15" s="135" t="s">
        <v>1813</v>
      </c>
      <c r="C15" s="140">
        <v>250</v>
      </c>
      <c r="D15" s="140">
        <v>250</v>
      </c>
      <c r="E15" s="140">
        <v>189</v>
      </c>
      <c r="F15" s="141">
        <f>E15/D15*100</f>
        <v>75.6</v>
      </c>
    </row>
    <row r="16" spans="1:6" ht="19.5" customHeight="1">
      <c r="A16" s="139" t="s">
        <v>921</v>
      </c>
      <c r="B16" s="135" t="s">
        <v>1822</v>
      </c>
      <c r="D16" s="140"/>
      <c r="E16" s="140">
        <v>563</v>
      </c>
      <c r="F16" s="141"/>
    </row>
    <row r="17" spans="1:6" ht="19.5" customHeight="1">
      <c r="A17" s="139" t="s">
        <v>924</v>
      </c>
      <c r="B17" s="135" t="s">
        <v>1814</v>
      </c>
      <c r="C17" s="140">
        <v>150</v>
      </c>
      <c r="D17" s="140">
        <v>150</v>
      </c>
      <c r="E17" s="140">
        <v>111</v>
      </c>
      <c r="F17" s="141">
        <f aca="true" t="shared" si="0" ref="F17:F23">E17/D17*100</f>
        <v>74</v>
      </c>
    </row>
    <row r="18" spans="1:6" ht="19.5" customHeight="1">
      <c r="A18" s="139" t="s">
        <v>927</v>
      </c>
      <c r="B18" s="135" t="s">
        <v>1815</v>
      </c>
      <c r="C18" s="140">
        <v>70</v>
      </c>
      <c r="D18" s="140">
        <v>70</v>
      </c>
      <c r="E18" s="140">
        <v>87</v>
      </c>
      <c r="F18" s="141">
        <f t="shared" si="0"/>
        <v>124.28571428571429</v>
      </c>
    </row>
    <row r="19" spans="1:6" ht="19.5" customHeight="1">
      <c r="A19" s="139" t="s">
        <v>930</v>
      </c>
      <c r="B19" s="135" t="s">
        <v>1787</v>
      </c>
      <c r="C19" s="140">
        <v>20</v>
      </c>
      <c r="D19" s="140">
        <v>20</v>
      </c>
      <c r="E19" s="140">
        <v>5</v>
      </c>
      <c r="F19" s="141">
        <f t="shared" si="0"/>
        <v>25</v>
      </c>
    </row>
    <row r="20" spans="1:6" ht="19.5" customHeight="1">
      <c r="A20" s="139" t="s">
        <v>933</v>
      </c>
      <c r="B20" s="135" t="s">
        <v>1789</v>
      </c>
      <c r="C20" s="140">
        <v>100</v>
      </c>
      <c r="D20" s="140">
        <v>100</v>
      </c>
      <c r="E20" s="140">
        <v>9</v>
      </c>
      <c r="F20" s="141">
        <f t="shared" si="0"/>
        <v>9</v>
      </c>
    </row>
    <row r="21" spans="1:6" ht="19.5" customHeight="1">
      <c r="A21" s="139" t="s">
        <v>936</v>
      </c>
      <c r="B21" s="135" t="s">
        <v>1790</v>
      </c>
      <c r="C21" s="140">
        <v>950</v>
      </c>
      <c r="D21" s="140">
        <v>1278</v>
      </c>
      <c r="E21" s="140">
        <v>1092</v>
      </c>
      <c r="F21" s="141">
        <f t="shared" si="0"/>
        <v>85.44600938967136</v>
      </c>
    </row>
    <row r="22" spans="1:6" ht="19.5" customHeight="1">
      <c r="A22" s="139" t="s">
        <v>962</v>
      </c>
      <c r="B22" s="135" t="s">
        <v>1794</v>
      </c>
      <c r="C22" s="140">
        <v>150</v>
      </c>
      <c r="D22" s="140">
        <v>232</v>
      </c>
      <c r="E22" s="140">
        <v>264</v>
      </c>
      <c r="F22" s="141">
        <f t="shared" si="0"/>
        <v>113.79310344827587</v>
      </c>
    </row>
    <row r="23" spans="1:6" ht="19.5" customHeight="1">
      <c r="A23" s="139" t="s">
        <v>965</v>
      </c>
      <c r="B23" s="135" t="s">
        <v>1795</v>
      </c>
      <c r="C23" s="140">
        <v>180</v>
      </c>
      <c r="D23" s="140">
        <v>180</v>
      </c>
      <c r="E23" s="140">
        <v>119</v>
      </c>
      <c r="F23" s="141">
        <f t="shared" si="0"/>
        <v>66.11111111111111</v>
      </c>
    </row>
    <row r="24" spans="4:6" ht="13.5" customHeight="1">
      <c r="D24" s="140"/>
      <c r="E24" s="140"/>
      <c r="F24" s="167"/>
    </row>
    <row r="25" spans="1:6" ht="20.25" customHeight="1">
      <c r="A25" s="131"/>
      <c r="B25" s="132" t="s">
        <v>1819</v>
      </c>
      <c r="C25" s="133">
        <f>SUM(C11:C24)</f>
        <v>2200</v>
      </c>
      <c r="D25" s="133">
        <f>SUM(D11:D24)</f>
        <v>2610</v>
      </c>
      <c r="E25" s="133">
        <f>SUM(E11:E24)</f>
        <v>2610</v>
      </c>
      <c r="F25" s="134">
        <f>E25/D25*100</f>
        <v>100</v>
      </c>
    </row>
    <row r="26" spans="1:6" s="163" customFormat="1" ht="13.5" thickBot="1">
      <c r="A26" s="147"/>
      <c r="B26" s="148"/>
      <c r="C26" s="149"/>
      <c r="D26" s="140"/>
      <c r="E26" s="140"/>
      <c r="F26" s="168"/>
    </row>
    <row r="27" spans="1:6" ht="21" customHeight="1" thickBot="1">
      <c r="A27" s="164" t="s">
        <v>1827</v>
      </c>
      <c r="B27" s="165"/>
      <c r="C27" s="145">
        <f>C25+C7+C9</f>
        <v>15570</v>
      </c>
      <c r="D27" s="145">
        <f>D25+D7+D9</f>
        <v>16836</v>
      </c>
      <c r="E27" s="145">
        <f>E25+E7+E9</f>
        <v>16836</v>
      </c>
      <c r="F27" s="146">
        <f>E27/D27*100</f>
        <v>100</v>
      </c>
    </row>
    <row r="28" spans="4:6" ht="12.75">
      <c r="D28" s="140"/>
      <c r="E28" s="140"/>
      <c r="F28" s="140"/>
    </row>
    <row r="29" spans="4:6" ht="12.75">
      <c r="D29" s="140"/>
      <c r="E29" s="140"/>
      <c r="F29" s="140"/>
    </row>
    <row r="30" spans="4:6" ht="12.75">
      <c r="D30" s="140"/>
      <c r="E30" s="140"/>
      <c r="F30" s="140"/>
    </row>
    <row r="31" spans="4:6" ht="12.75">
      <c r="D31" s="140"/>
      <c r="E31" s="140"/>
      <c r="F31" s="140"/>
    </row>
    <row r="32" spans="4:6" ht="12.75">
      <c r="D32" s="140"/>
      <c r="E32" s="140"/>
      <c r="F32" s="140"/>
    </row>
    <row r="33" spans="4:6" ht="12.75">
      <c r="D33" s="140"/>
      <c r="E33" s="140"/>
      <c r="F33" s="140"/>
    </row>
    <row r="34" spans="4:6" ht="12.75">
      <c r="D34" s="140"/>
      <c r="E34" s="140"/>
      <c r="F34" s="140"/>
    </row>
    <row r="35" spans="4:6" ht="12.75">
      <c r="D35" s="140"/>
      <c r="E35" s="140"/>
      <c r="F35" s="140"/>
    </row>
    <row r="36" spans="5:6" ht="12.75">
      <c r="E36" s="127"/>
      <c r="F36" s="127"/>
    </row>
    <row r="37" spans="3:6" ht="12.75">
      <c r="C37" s="156"/>
      <c r="D37" s="149"/>
      <c r="E37" s="149"/>
      <c r="F37" s="149"/>
    </row>
    <row r="38" spans="3:6" ht="12.75">
      <c r="C38" s="156"/>
      <c r="D38" s="149"/>
      <c r="E38" s="149"/>
      <c r="F38" s="149"/>
    </row>
    <row r="39" spans="3:6" ht="12.75">
      <c r="C39" s="156"/>
      <c r="D39" s="149"/>
      <c r="E39" s="149"/>
      <c r="F39" s="149"/>
    </row>
    <row r="40" spans="3:6" ht="12.75">
      <c r="C40" s="156"/>
      <c r="D40" s="154"/>
      <c r="E40" s="169"/>
      <c r="F40" s="169"/>
    </row>
  </sheetData>
  <mergeCells count="2">
    <mergeCell ref="A27:B27"/>
    <mergeCell ref="E1:F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>
    <tabColor indexed="43"/>
  </sheetPr>
  <dimension ref="A1:F57"/>
  <sheetViews>
    <sheetView showZeros="0" zoomScale="75" zoomScaleNormal="75" workbookViewId="0" topLeftCell="A13">
      <selection activeCell="C16" sqref="C16"/>
    </sheetView>
  </sheetViews>
  <sheetFormatPr defaultColWidth="9.33203125" defaultRowHeight="12.75"/>
  <cols>
    <col min="1" max="1" width="5.83203125" style="139" customWidth="1"/>
    <col min="2" max="2" width="70" style="135" customWidth="1"/>
    <col min="3" max="3" width="11.5" style="140" customWidth="1"/>
    <col min="4" max="6" width="11.5" style="135" customWidth="1"/>
    <col min="7" max="16384" width="10.66015625" style="135" customWidth="1"/>
  </cols>
  <sheetData>
    <row r="1" spans="1:6" ht="12.75">
      <c r="A1" s="135" t="s">
        <v>894</v>
      </c>
      <c r="C1" s="151"/>
      <c r="F1" s="151" t="s">
        <v>1823</v>
      </c>
    </row>
    <row r="2" spans="1:3" ht="25.5" customHeight="1">
      <c r="A2" s="135"/>
      <c r="C2" s="151"/>
    </row>
    <row r="3" ht="37.5" customHeight="1"/>
    <row r="4" ht="50.25" customHeight="1"/>
    <row r="5" spans="3:6" ht="18" customHeight="1" thickBot="1">
      <c r="C5" s="151"/>
      <c r="D5" s="124"/>
      <c r="E5" s="124"/>
      <c r="F5" s="124" t="s">
        <v>814</v>
      </c>
    </row>
    <row r="6" spans="1:6" s="130" customFormat="1" ht="50.25" customHeight="1" thickBot="1">
      <c r="A6" s="128" t="s">
        <v>1808</v>
      </c>
      <c r="B6" s="128" t="s">
        <v>888</v>
      </c>
      <c r="C6" s="129" t="s">
        <v>1769</v>
      </c>
      <c r="D6" s="129" t="s">
        <v>899</v>
      </c>
      <c r="E6" s="129" t="s">
        <v>1770</v>
      </c>
      <c r="F6" s="129" t="s">
        <v>1771</v>
      </c>
    </row>
    <row r="7" spans="4:6" ht="12" customHeight="1">
      <c r="D7" s="127"/>
      <c r="E7" s="127"/>
      <c r="F7" s="127"/>
    </row>
    <row r="8" spans="1:6" ht="18" customHeight="1">
      <c r="A8" s="131"/>
      <c r="B8" s="132" t="s">
        <v>1772</v>
      </c>
      <c r="C8" s="133">
        <v>55707</v>
      </c>
      <c r="D8" s="133">
        <v>58192</v>
      </c>
      <c r="E8" s="133">
        <v>58191</v>
      </c>
      <c r="F8" s="134">
        <f>E8/D8*100</f>
        <v>99.99828155072862</v>
      </c>
    </row>
    <row r="9" spans="4:6" ht="12" customHeight="1">
      <c r="D9" s="136"/>
      <c r="E9" s="136"/>
      <c r="F9" s="134"/>
    </row>
    <row r="10" spans="1:6" ht="18" customHeight="1">
      <c r="A10" s="131"/>
      <c r="B10" s="132" t="s">
        <v>1773</v>
      </c>
      <c r="C10" s="133">
        <v>17270</v>
      </c>
      <c r="D10" s="133">
        <v>17818</v>
      </c>
      <c r="E10" s="133">
        <v>17818</v>
      </c>
      <c r="F10" s="134">
        <f>E10/D10*100</f>
        <v>100</v>
      </c>
    </row>
    <row r="11" spans="4:6" ht="15.75" customHeight="1">
      <c r="D11" s="127"/>
      <c r="E11" s="170"/>
      <c r="F11" s="138"/>
    </row>
    <row r="12" spans="1:6" ht="18" customHeight="1">
      <c r="A12" s="139" t="s">
        <v>906</v>
      </c>
      <c r="B12" s="135" t="s">
        <v>1774</v>
      </c>
      <c r="C12" s="140">
        <v>1500</v>
      </c>
      <c r="D12" s="140">
        <v>1650</v>
      </c>
      <c r="E12" s="140">
        <v>1515</v>
      </c>
      <c r="F12" s="141">
        <f>E12/D12*100</f>
        <v>91.81818181818183</v>
      </c>
    </row>
    <row r="13" spans="1:6" ht="18" customHeight="1">
      <c r="A13" s="139" t="s">
        <v>909</v>
      </c>
      <c r="B13" s="135" t="s">
        <v>1775</v>
      </c>
      <c r="C13" s="140">
        <v>20</v>
      </c>
      <c r="D13" s="140">
        <v>20</v>
      </c>
      <c r="E13" s="140">
        <v>16</v>
      </c>
      <c r="F13" s="141">
        <f>E13/D13*100</f>
        <v>80</v>
      </c>
    </row>
    <row r="14" spans="1:6" ht="18" customHeight="1">
      <c r="A14" s="139" t="s">
        <v>912</v>
      </c>
      <c r="B14" s="135" t="s">
        <v>1824</v>
      </c>
      <c r="C14" s="140">
        <v>2300</v>
      </c>
      <c r="D14" s="140">
        <v>1813</v>
      </c>
      <c r="E14" s="140">
        <v>225</v>
      </c>
      <c r="F14" s="141">
        <f>E14/D14*100</f>
        <v>12.410369553226698</v>
      </c>
    </row>
    <row r="15" spans="1:6" ht="18" customHeight="1">
      <c r="A15" s="139" t="s">
        <v>915</v>
      </c>
      <c r="B15" s="135" t="s">
        <v>1811</v>
      </c>
      <c r="D15" s="140"/>
      <c r="E15" s="140">
        <v>130</v>
      </c>
      <c r="F15" s="141"/>
    </row>
    <row r="16" spans="1:6" ht="18" customHeight="1">
      <c r="A16" s="139" t="s">
        <v>918</v>
      </c>
      <c r="B16" s="135" t="s">
        <v>1779</v>
      </c>
      <c r="C16" s="140">
        <v>400</v>
      </c>
      <c r="D16" s="140">
        <v>550</v>
      </c>
      <c r="E16" s="140">
        <v>950</v>
      </c>
      <c r="F16" s="141">
        <f>E16/D16*100</f>
        <v>172.72727272727272</v>
      </c>
    </row>
    <row r="17" spans="1:6" ht="18" customHeight="1">
      <c r="A17" s="139" t="s">
        <v>921</v>
      </c>
      <c r="B17" s="135" t="s">
        <v>1780</v>
      </c>
      <c r="C17" s="140">
        <v>1800</v>
      </c>
      <c r="D17" s="140">
        <v>1900</v>
      </c>
      <c r="E17" s="140">
        <v>1938</v>
      </c>
      <c r="F17" s="141">
        <f>E17/D17*100</f>
        <v>102</v>
      </c>
    </row>
    <row r="18" spans="1:6" ht="18" customHeight="1">
      <c r="A18" s="139" t="s">
        <v>924</v>
      </c>
      <c r="B18" s="135" t="s">
        <v>1825</v>
      </c>
      <c r="D18" s="140"/>
      <c r="E18" s="140">
        <v>1</v>
      </c>
      <c r="F18" s="141"/>
    </row>
    <row r="19" spans="1:6" ht="18" customHeight="1">
      <c r="A19" s="139" t="s">
        <v>927</v>
      </c>
      <c r="B19" s="135" t="s">
        <v>1814</v>
      </c>
      <c r="C19" s="140">
        <v>750</v>
      </c>
      <c r="D19" s="140">
        <v>750</v>
      </c>
      <c r="E19" s="140">
        <v>673</v>
      </c>
      <c r="F19" s="141">
        <f aca="true" t="shared" si="0" ref="F19:F26">E19/D19*100</f>
        <v>89.73333333333333</v>
      </c>
    </row>
    <row r="20" spans="1:6" ht="18" customHeight="1">
      <c r="A20" s="139" t="s">
        <v>930</v>
      </c>
      <c r="B20" s="135" t="s">
        <v>1815</v>
      </c>
      <c r="C20" s="140">
        <v>1400</v>
      </c>
      <c r="D20" s="140">
        <v>1400</v>
      </c>
      <c r="E20" s="140">
        <v>1260</v>
      </c>
      <c r="F20" s="141">
        <f t="shared" si="0"/>
        <v>90</v>
      </c>
    </row>
    <row r="21" spans="1:6" ht="18" customHeight="1">
      <c r="A21" s="139" t="s">
        <v>933</v>
      </c>
      <c r="B21" s="135" t="s">
        <v>1787</v>
      </c>
      <c r="C21" s="140">
        <v>200</v>
      </c>
      <c r="D21" s="140">
        <v>200</v>
      </c>
      <c r="E21" s="140">
        <v>10</v>
      </c>
      <c r="F21" s="141">
        <f t="shared" si="0"/>
        <v>5</v>
      </c>
    </row>
    <row r="22" spans="1:6" ht="18" customHeight="1">
      <c r="A22" s="139" t="s">
        <v>936</v>
      </c>
      <c r="B22" s="135" t="s">
        <v>1789</v>
      </c>
      <c r="C22" s="140">
        <v>1080</v>
      </c>
      <c r="D22" s="140">
        <v>1280</v>
      </c>
      <c r="E22" s="140">
        <v>1034</v>
      </c>
      <c r="F22" s="141">
        <f t="shared" si="0"/>
        <v>80.78125</v>
      </c>
    </row>
    <row r="23" spans="1:6" ht="18" customHeight="1">
      <c r="A23" s="139" t="s">
        <v>962</v>
      </c>
      <c r="B23" s="135" t="s">
        <v>1790</v>
      </c>
      <c r="C23" s="140">
        <v>3400</v>
      </c>
      <c r="D23" s="140">
        <v>3600</v>
      </c>
      <c r="E23" s="140">
        <v>5116</v>
      </c>
      <c r="F23" s="141">
        <f t="shared" si="0"/>
        <v>142.11111111111111</v>
      </c>
    </row>
    <row r="24" spans="1:6" ht="18" customHeight="1">
      <c r="A24" s="139" t="s">
        <v>965</v>
      </c>
      <c r="B24" s="135" t="s">
        <v>1794</v>
      </c>
      <c r="C24" s="140">
        <v>2100</v>
      </c>
      <c r="D24" s="140">
        <v>2200</v>
      </c>
      <c r="E24" s="140">
        <v>2174</v>
      </c>
      <c r="F24" s="141">
        <f t="shared" si="0"/>
        <v>98.81818181818181</v>
      </c>
    </row>
    <row r="25" spans="1:6" ht="18" customHeight="1">
      <c r="A25" s="139" t="s">
        <v>968</v>
      </c>
      <c r="B25" s="135" t="s">
        <v>1795</v>
      </c>
      <c r="C25" s="140">
        <v>20</v>
      </c>
      <c r="D25" s="140">
        <v>50</v>
      </c>
      <c r="E25" s="140"/>
      <c r="F25" s="141">
        <f t="shared" si="0"/>
        <v>0</v>
      </c>
    </row>
    <row r="26" spans="1:6" ht="18" customHeight="1">
      <c r="A26" s="139" t="s">
        <v>971</v>
      </c>
      <c r="B26" s="135" t="s">
        <v>1802</v>
      </c>
      <c r="C26" s="135">
        <v>30</v>
      </c>
      <c r="D26" s="140">
        <v>50</v>
      </c>
      <c r="E26" s="140">
        <v>7</v>
      </c>
      <c r="F26" s="141">
        <f t="shared" si="0"/>
        <v>14.000000000000002</v>
      </c>
    </row>
    <row r="27" spans="1:6" ht="18" customHeight="1">
      <c r="A27" s="139" t="s">
        <v>974</v>
      </c>
      <c r="B27" s="135" t="s">
        <v>1800</v>
      </c>
      <c r="C27" s="135"/>
      <c r="D27" s="140"/>
      <c r="E27" s="140">
        <v>310</v>
      </c>
      <c r="F27" s="141"/>
    </row>
    <row r="28" spans="4:6" ht="16.5" customHeight="1">
      <c r="D28" s="140"/>
      <c r="E28" s="140"/>
      <c r="F28" s="168"/>
    </row>
    <row r="29" spans="1:6" ht="18" customHeight="1">
      <c r="A29" s="131"/>
      <c r="B29" s="132" t="s">
        <v>1819</v>
      </c>
      <c r="C29" s="133">
        <f>SUM(C12:C28)</f>
        <v>15000</v>
      </c>
      <c r="D29" s="133">
        <f>SUM(D12:D28)</f>
        <v>15463</v>
      </c>
      <c r="E29" s="133">
        <f>SUM(E12:E28)</f>
        <v>15359</v>
      </c>
      <c r="F29" s="134">
        <f>E29/D29*100</f>
        <v>99.32742676065448</v>
      </c>
    </row>
    <row r="30" spans="1:6" s="163" customFormat="1" ht="19.5" customHeight="1" thickBot="1">
      <c r="A30" s="147"/>
      <c r="B30" s="148"/>
      <c r="C30" s="149"/>
      <c r="D30" s="140"/>
      <c r="E30" s="140"/>
      <c r="F30" s="168"/>
    </row>
    <row r="31" spans="1:6" ht="21" customHeight="1" thickBot="1">
      <c r="A31" s="164" t="s">
        <v>1828</v>
      </c>
      <c r="B31" s="165"/>
      <c r="C31" s="145">
        <f>C29+C8+C10</f>
        <v>87977</v>
      </c>
      <c r="D31" s="145">
        <f>D29+D8+D10</f>
        <v>91473</v>
      </c>
      <c r="E31" s="145">
        <f>E29+E8+E10</f>
        <v>91368</v>
      </c>
      <c r="F31" s="146">
        <f>E31/D31*100</f>
        <v>99.88521202977928</v>
      </c>
    </row>
    <row r="32" spans="4:6" ht="12.75">
      <c r="D32" s="140"/>
      <c r="E32" s="140"/>
      <c r="F32" s="140"/>
    </row>
    <row r="33" spans="4:6" ht="12.75">
      <c r="D33" s="140"/>
      <c r="E33" s="140"/>
      <c r="F33" s="140"/>
    </row>
    <row r="34" spans="4:6" ht="12.75">
      <c r="D34" s="140"/>
      <c r="E34" s="140"/>
      <c r="F34" s="140"/>
    </row>
    <row r="36" spans="4:6" ht="12.75">
      <c r="D36" s="130"/>
      <c r="E36" s="130"/>
      <c r="F36" s="130"/>
    </row>
    <row r="57" spans="4:6" ht="12.75">
      <c r="D57" s="163"/>
      <c r="E57" s="163"/>
      <c r="F57" s="163"/>
    </row>
  </sheetData>
  <mergeCells count="1">
    <mergeCell ref="A31:B3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G53"/>
  <sheetViews>
    <sheetView showGridLines="0" zoomScale="75" zoomScaleNormal="75" workbookViewId="0" topLeftCell="A13">
      <selection activeCell="B19" sqref="B19"/>
    </sheetView>
  </sheetViews>
  <sheetFormatPr defaultColWidth="9.33203125" defaultRowHeight="12.75"/>
  <cols>
    <col min="1" max="1" width="5.83203125" style="175" customWidth="1"/>
    <col min="2" max="2" width="39.33203125" style="176" customWidth="1"/>
    <col min="3" max="3" width="14.33203125" style="174" customWidth="1"/>
    <col min="4" max="4" width="12" style="174" customWidth="1"/>
    <col min="5" max="5" width="14.33203125" style="174" customWidth="1"/>
    <col min="6" max="6" width="14.16015625" style="174" customWidth="1"/>
    <col min="7" max="7" width="17.5" style="174" customWidth="1"/>
    <col min="8" max="16384" width="10.83203125" style="176" customWidth="1"/>
  </cols>
  <sheetData>
    <row r="1" spans="1:7" s="172" customFormat="1" ht="12.75">
      <c r="A1" s="171" t="s">
        <v>894</v>
      </c>
      <c r="C1" s="173"/>
      <c r="D1" s="173"/>
      <c r="E1" s="173"/>
      <c r="F1" s="173"/>
      <c r="G1" s="174" t="s">
        <v>1829</v>
      </c>
    </row>
    <row r="2" ht="36" customHeight="1"/>
    <row r="3" spans="1:7" ht="18.75">
      <c r="A3" s="177" t="s">
        <v>1830</v>
      </c>
      <c r="B3" s="178"/>
      <c r="C3" s="179"/>
      <c r="D3" s="179"/>
      <c r="E3" s="179"/>
      <c r="F3" s="179"/>
      <c r="G3" s="179"/>
    </row>
    <row r="4" ht="13.5" customHeight="1"/>
    <row r="5" ht="13.5" thickBot="1">
      <c r="G5" s="174" t="s">
        <v>814</v>
      </c>
    </row>
    <row r="6" spans="1:7" ht="24" customHeight="1" thickBot="1">
      <c r="A6" s="180"/>
      <c r="B6" s="181" t="s">
        <v>1831</v>
      </c>
      <c r="C6" s="182" t="s">
        <v>1832</v>
      </c>
      <c r="D6" s="183" t="s">
        <v>1833</v>
      </c>
      <c r="E6" s="184"/>
      <c r="F6" s="184"/>
      <c r="G6" s="185"/>
    </row>
    <row r="7" spans="1:7" ht="70.5" customHeight="1" thickBot="1">
      <c r="A7" s="186"/>
      <c r="B7" s="187"/>
      <c r="C7" s="188"/>
      <c r="D7" s="189" t="s">
        <v>1834</v>
      </c>
      <c r="E7" s="189" t="s">
        <v>1835</v>
      </c>
      <c r="F7" s="189" t="s">
        <v>1836</v>
      </c>
      <c r="G7" s="189" t="s">
        <v>1837</v>
      </c>
    </row>
    <row r="8" spans="1:7" s="191" customFormat="1" ht="15">
      <c r="A8" s="190"/>
      <c r="C8" s="192"/>
      <c r="D8" s="192"/>
      <c r="E8" s="192"/>
      <c r="F8" s="192"/>
      <c r="G8" s="192"/>
    </row>
    <row r="9" spans="1:7" s="196" customFormat="1" ht="18" customHeight="1">
      <c r="A9" s="193" t="s">
        <v>906</v>
      </c>
      <c r="B9" s="194" t="s">
        <v>1838</v>
      </c>
      <c r="C9" s="195">
        <v>15</v>
      </c>
      <c r="D9" s="195"/>
      <c r="E9" s="195"/>
      <c r="F9" s="195"/>
      <c r="G9" s="195">
        <v>3318</v>
      </c>
    </row>
    <row r="10" spans="1:7" s="196" customFormat="1" ht="18" customHeight="1">
      <c r="A10" s="193" t="s">
        <v>909</v>
      </c>
      <c r="B10" s="194" t="s">
        <v>1839</v>
      </c>
      <c r="C10" s="195">
        <v>1169</v>
      </c>
      <c r="D10" s="195"/>
      <c r="E10" s="195"/>
      <c r="F10" s="195"/>
      <c r="G10" s="195">
        <v>83452</v>
      </c>
    </row>
    <row r="11" spans="1:7" s="196" customFormat="1" ht="18" customHeight="1">
      <c r="A11" s="193" t="s">
        <v>912</v>
      </c>
      <c r="B11" s="194" t="s">
        <v>1840</v>
      </c>
      <c r="C11" s="195">
        <v>60</v>
      </c>
      <c r="E11" s="195">
        <v>2819</v>
      </c>
      <c r="F11" s="195"/>
      <c r="G11" s="195">
        <v>15730</v>
      </c>
    </row>
    <row r="12" spans="1:7" s="196" customFormat="1" ht="18" customHeight="1">
      <c r="A12" s="193" t="s">
        <v>915</v>
      </c>
      <c r="B12" s="194" t="s">
        <v>1841</v>
      </c>
      <c r="C12" s="195">
        <v>823</v>
      </c>
      <c r="D12" s="195"/>
      <c r="E12" s="195"/>
      <c r="F12" s="195"/>
      <c r="G12" s="195">
        <v>14810</v>
      </c>
    </row>
    <row r="13" spans="1:7" s="196" customFormat="1" ht="18" customHeight="1">
      <c r="A13" s="193" t="s">
        <v>918</v>
      </c>
      <c r="B13" s="194" t="s">
        <v>1842</v>
      </c>
      <c r="C13" s="195">
        <v>10</v>
      </c>
      <c r="D13" s="195"/>
      <c r="E13" s="195"/>
      <c r="F13" s="195"/>
      <c r="G13" s="195">
        <v>2352</v>
      </c>
    </row>
    <row r="14" spans="1:7" s="196" customFormat="1" ht="18" customHeight="1">
      <c r="A14" s="193" t="s">
        <v>921</v>
      </c>
      <c r="B14" s="194" t="s">
        <v>1843</v>
      </c>
      <c r="C14" s="195">
        <v>1</v>
      </c>
      <c r="E14" s="195">
        <v>24</v>
      </c>
      <c r="F14" s="195"/>
      <c r="G14" s="195">
        <v>238</v>
      </c>
    </row>
    <row r="15" spans="1:7" s="196" customFormat="1" ht="18" customHeight="1">
      <c r="A15" s="193" t="s">
        <v>924</v>
      </c>
      <c r="B15" s="197" t="s">
        <v>1844</v>
      </c>
      <c r="C15" s="195">
        <v>818</v>
      </c>
      <c r="D15" s="195"/>
      <c r="E15" s="195"/>
      <c r="F15" s="195"/>
      <c r="G15" s="195">
        <v>32363</v>
      </c>
    </row>
    <row r="16" spans="1:7" s="196" customFormat="1" ht="18" customHeight="1">
      <c r="A16" s="193" t="s">
        <v>927</v>
      </c>
      <c r="B16" s="194" t="s">
        <v>1845</v>
      </c>
      <c r="C16" s="195">
        <v>3893</v>
      </c>
      <c r="D16" s="195"/>
      <c r="E16" s="195"/>
      <c r="F16" s="195"/>
      <c r="G16" s="195">
        <v>8828</v>
      </c>
    </row>
    <row r="17" spans="1:7" s="196" customFormat="1" ht="18" customHeight="1">
      <c r="A17" s="193"/>
      <c r="B17" s="194" t="s">
        <v>1846</v>
      </c>
      <c r="C17" s="195">
        <v>252</v>
      </c>
      <c r="D17" s="195"/>
      <c r="E17" s="195"/>
      <c r="F17" s="195"/>
      <c r="G17" s="195">
        <v>3276</v>
      </c>
    </row>
    <row r="18" spans="1:7" s="196" customFormat="1" ht="18" customHeight="1">
      <c r="A18" s="193"/>
      <c r="B18" s="194" t="s">
        <v>1847</v>
      </c>
      <c r="C18" s="195">
        <v>16</v>
      </c>
      <c r="D18" s="195"/>
      <c r="E18" s="195"/>
      <c r="F18" s="195"/>
      <c r="G18" s="195">
        <v>828</v>
      </c>
    </row>
    <row r="19" spans="1:7" s="196" customFormat="1" ht="18" customHeight="1">
      <c r="A19" s="193"/>
      <c r="B19" s="194" t="s">
        <v>1848</v>
      </c>
      <c r="C19" s="195">
        <v>426</v>
      </c>
      <c r="D19" s="195"/>
      <c r="E19" s="195"/>
      <c r="F19" s="195"/>
      <c r="G19" s="195">
        <v>161</v>
      </c>
    </row>
    <row r="20" spans="1:7" s="196" customFormat="1" ht="18" customHeight="1">
      <c r="A20" s="193" t="s">
        <v>930</v>
      </c>
      <c r="B20" s="194" t="s">
        <v>1849</v>
      </c>
      <c r="C20" s="195">
        <v>110</v>
      </c>
      <c r="D20" s="195"/>
      <c r="E20" s="195"/>
      <c r="F20" s="195"/>
      <c r="G20" s="195">
        <v>17180</v>
      </c>
    </row>
    <row r="21" spans="1:7" s="196" customFormat="1" ht="18" customHeight="1">
      <c r="A21" s="193" t="s">
        <v>933</v>
      </c>
      <c r="B21" s="194" t="s">
        <v>1850</v>
      </c>
      <c r="C21" s="195">
        <v>709</v>
      </c>
      <c r="D21" s="195"/>
      <c r="E21" s="195"/>
      <c r="F21" s="195"/>
      <c r="G21" s="195">
        <v>2570</v>
      </c>
    </row>
    <row r="22" spans="1:7" s="196" customFormat="1" ht="27.75" customHeight="1">
      <c r="A22" s="193" t="s">
        <v>936</v>
      </c>
      <c r="B22" s="198" t="s">
        <v>1399</v>
      </c>
      <c r="C22" s="195"/>
      <c r="D22" s="195">
        <v>24872</v>
      </c>
      <c r="E22" s="195">
        <v>9722</v>
      </c>
      <c r="F22" s="195">
        <v>2827</v>
      </c>
      <c r="G22" s="195"/>
    </row>
    <row r="23" spans="1:7" s="196" customFormat="1" ht="18" customHeight="1">
      <c r="A23" s="193" t="s">
        <v>962</v>
      </c>
      <c r="B23" s="194" t="s">
        <v>1851</v>
      </c>
      <c r="C23" s="195">
        <v>641</v>
      </c>
      <c r="D23" s="195"/>
      <c r="E23" s="195"/>
      <c r="F23" s="195"/>
      <c r="G23" s="195">
        <v>6333</v>
      </c>
    </row>
    <row r="24" spans="1:7" s="196" customFormat="1" ht="18" customHeight="1">
      <c r="A24" s="193" t="s">
        <v>965</v>
      </c>
      <c r="B24" s="194" t="s">
        <v>1852</v>
      </c>
      <c r="C24" s="195">
        <v>22</v>
      </c>
      <c r="D24" s="195"/>
      <c r="E24" s="195"/>
      <c r="F24" s="195"/>
      <c r="G24" s="195">
        <v>2461</v>
      </c>
    </row>
    <row r="25" spans="1:7" s="196" customFormat="1" ht="21.75" customHeight="1">
      <c r="A25" s="193">
        <v>14</v>
      </c>
      <c r="B25" s="198" t="s">
        <v>1853</v>
      </c>
      <c r="C25" s="195">
        <v>205</v>
      </c>
      <c r="D25" s="195"/>
      <c r="E25" s="195"/>
      <c r="F25" s="195"/>
      <c r="G25" s="195">
        <v>1723</v>
      </c>
    </row>
    <row r="26" spans="1:7" s="196" customFormat="1" ht="21.75" customHeight="1">
      <c r="A26" s="193">
        <v>15</v>
      </c>
      <c r="B26" s="198" t="s">
        <v>1854</v>
      </c>
      <c r="C26" s="195">
        <v>124</v>
      </c>
      <c r="D26" s="195"/>
      <c r="E26" s="195"/>
      <c r="F26" s="195"/>
      <c r="G26" s="195">
        <v>2313</v>
      </c>
    </row>
    <row r="27" ht="13.5" thickBot="1"/>
    <row r="28" spans="1:7" s="191" customFormat="1" ht="21" customHeight="1" thickBot="1">
      <c r="A28" s="199"/>
      <c r="B28" s="200" t="s">
        <v>1855</v>
      </c>
      <c r="C28" s="201">
        <f>SUM(C9:C26)</f>
        <v>9294</v>
      </c>
      <c r="D28" s="201">
        <f>SUM(D9:D26)</f>
        <v>24872</v>
      </c>
      <c r="E28" s="201">
        <f>SUM(E9:E26)</f>
        <v>12565</v>
      </c>
      <c r="F28" s="201">
        <f>SUM(F9:F26)</f>
        <v>2827</v>
      </c>
      <c r="G28" s="201">
        <f>SUM(G9:G26)</f>
        <v>197936</v>
      </c>
    </row>
    <row r="29" spans="1:7" s="191" customFormat="1" ht="15">
      <c r="A29" s="190"/>
      <c r="C29" s="192"/>
      <c r="D29" s="192"/>
      <c r="E29" s="192"/>
      <c r="F29" s="192"/>
      <c r="G29" s="192"/>
    </row>
    <row r="30" spans="1:7" s="191" customFormat="1" ht="15">
      <c r="A30" s="190"/>
      <c r="C30" s="192"/>
      <c r="D30" s="192"/>
      <c r="E30" s="192"/>
      <c r="F30" s="192"/>
      <c r="G30" s="192"/>
    </row>
    <row r="31" spans="1:7" s="191" customFormat="1" ht="15">
      <c r="A31" s="190"/>
      <c r="C31" s="192"/>
      <c r="D31" s="192"/>
      <c r="E31" s="192"/>
      <c r="F31" s="192"/>
      <c r="G31" s="192"/>
    </row>
    <row r="32" spans="1:7" s="191" customFormat="1" ht="15">
      <c r="A32" s="190"/>
      <c r="C32" s="192"/>
      <c r="D32" s="192"/>
      <c r="E32" s="192"/>
      <c r="F32" s="192"/>
      <c r="G32" s="192"/>
    </row>
    <row r="33" spans="1:7" s="191" customFormat="1" ht="15">
      <c r="A33" s="190"/>
      <c r="C33" s="192"/>
      <c r="D33" s="192"/>
      <c r="E33" s="192"/>
      <c r="F33" s="192"/>
      <c r="G33" s="192"/>
    </row>
    <row r="34" spans="1:7" s="191" customFormat="1" ht="15">
      <c r="A34" s="190"/>
      <c r="C34" s="192"/>
      <c r="D34" s="192"/>
      <c r="E34" s="192"/>
      <c r="F34" s="192"/>
      <c r="G34" s="192"/>
    </row>
    <row r="35" spans="1:7" s="191" customFormat="1" ht="15">
      <c r="A35" s="190"/>
      <c r="C35" s="192"/>
      <c r="D35" s="192"/>
      <c r="E35" s="192"/>
      <c r="F35" s="192"/>
      <c r="G35" s="192"/>
    </row>
    <row r="36" spans="1:7" s="191" customFormat="1" ht="15">
      <c r="A36" s="190"/>
      <c r="C36" s="192"/>
      <c r="D36" s="192"/>
      <c r="E36" s="192"/>
      <c r="F36" s="192"/>
      <c r="G36" s="192"/>
    </row>
    <row r="37" spans="1:7" s="191" customFormat="1" ht="15">
      <c r="A37" s="190"/>
      <c r="C37" s="192"/>
      <c r="D37" s="192"/>
      <c r="E37" s="192"/>
      <c r="F37" s="192"/>
      <c r="G37" s="192"/>
    </row>
    <row r="38" spans="1:7" s="191" customFormat="1" ht="15">
      <c r="A38" s="190"/>
      <c r="C38" s="192"/>
      <c r="D38" s="192"/>
      <c r="E38" s="192"/>
      <c r="F38" s="192"/>
      <c r="G38" s="192"/>
    </row>
    <row r="39" spans="1:7" s="191" customFormat="1" ht="15">
      <c r="A39" s="190"/>
      <c r="C39" s="192"/>
      <c r="D39" s="192"/>
      <c r="E39" s="192"/>
      <c r="F39" s="192"/>
      <c r="G39" s="192"/>
    </row>
    <row r="40" spans="1:7" s="191" customFormat="1" ht="15">
      <c r="A40" s="190"/>
      <c r="C40" s="192"/>
      <c r="D40" s="192"/>
      <c r="E40" s="192"/>
      <c r="F40" s="192"/>
      <c r="G40" s="192"/>
    </row>
    <row r="41" spans="1:7" s="191" customFormat="1" ht="15">
      <c r="A41" s="190"/>
      <c r="C41" s="192"/>
      <c r="D41" s="192"/>
      <c r="E41" s="192"/>
      <c r="F41" s="192"/>
      <c r="G41" s="192"/>
    </row>
    <row r="42" spans="1:7" s="191" customFormat="1" ht="15">
      <c r="A42" s="190"/>
      <c r="C42" s="192"/>
      <c r="D42" s="192"/>
      <c r="E42" s="192"/>
      <c r="F42" s="192"/>
      <c r="G42" s="192"/>
    </row>
    <row r="43" spans="1:7" s="191" customFormat="1" ht="15">
      <c r="A43" s="190"/>
      <c r="C43" s="192"/>
      <c r="D43" s="192"/>
      <c r="E43" s="192"/>
      <c r="F43" s="192"/>
      <c r="G43" s="192"/>
    </row>
    <row r="44" spans="1:7" s="191" customFormat="1" ht="15">
      <c r="A44" s="190"/>
      <c r="C44" s="192"/>
      <c r="D44" s="192"/>
      <c r="E44" s="192"/>
      <c r="F44" s="192"/>
      <c r="G44" s="192"/>
    </row>
    <row r="45" spans="1:7" s="191" customFormat="1" ht="15">
      <c r="A45" s="190"/>
      <c r="C45" s="192"/>
      <c r="D45" s="192"/>
      <c r="E45" s="192"/>
      <c r="F45" s="192"/>
      <c r="G45" s="192"/>
    </row>
    <row r="46" spans="1:7" s="191" customFormat="1" ht="15">
      <c r="A46" s="190"/>
      <c r="C46" s="192"/>
      <c r="D46" s="192"/>
      <c r="E46" s="192"/>
      <c r="F46" s="192"/>
      <c r="G46" s="192"/>
    </row>
    <row r="47" spans="1:7" s="191" customFormat="1" ht="15">
      <c r="A47" s="190"/>
      <c r="C47" s="192"/>
      <c r="D47" s="192"/>
      <c r="E47" s="192"/>
      <c r="F47" s="192"/>
      <c r="G47" s="192"/>
    </row>
    <row r="48" spans="1:7" s="191" customFormat="1" ht="15">
      <c r="A48" s="190"/>
      <c r="C48" s="192"/>
      <c r="D48" s="192"/>
      <c r="E48" s="192"/>
      <c r="F48" s="192"/>
      <c r="G48" s="192"/>
    </row>
    <row r="49" spans="1:7" s="191" customFormat="1" ht="15">
      <c r="A49" s="190"/>
      <c r="C49" s="192"/>
      <c r="D49" s="192"/>
      <c r="E49" s="192"/>
      <c r="F49" s="192"/>
      <c r="G49" s="192"/>
    </row>
    <row r="50" spans="1:7" s="191" customFormat="1" ht="15">
      <c r="A50" s="190"/>
      <c r="C50" s="192"/>
      <c r="D50" s="192"/>
      <c r="E50" s="192"/>
      <c r="F50" s="192"/>
      <c r="G50" s="192"/>
    </row>
    <row r="51" spans="1:7" s="191" customFormat="1" ht="15">
      <c r="A51" s="190"/>
      <c r="C51" s="192"/>
      <c r="D51" s="192"/>
      <c r="E51" s="192"/>
      <c r="F51" s="192"/>
      <c r="G51" s="192"/>
    </row>
    <row r="52" spans="1:7" s="191" customFormat="1" ht="15">
      <c r="A52" s="190"/>
      <c r="C52" s="192"/>
      <c r="D52" s="192"/>
      <c r="E52" s="192"/>
      <c r="F52" s="192"/>
      <c r="G52" s="192"/>
    </row>
    <row r="53" spans="1:7" s="191" customFormat="1" ht="15">
      <c r="A53" s="190"/>
      <c r="C53" s="192"/>
      <c r="D53" s="192"/>
      <c r="E53" s="192"/>
      <c r="F53" s="192"/>
      <c r="G53" s="192"/>
    </row>
  </sheetData>
  <mergeCells count="3">
    <mergeCell ref="D6:G6"/>
    <mergeCell ref="B6:B7"/>
    <mergeCell ref="C6:C7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22">
      <selection activeCell="B29" sqref="B29"/>
    </sheetView>
  </sheetViews>
  <sheetFormatPr defaultColWidth="9.33203125" defaultRowHeight="12.75"/>
  <cols>
    <col min="1" max="1" width="35.83203125" style="202" customWidth="1"/>
    <col min="2" max="2" width="65.16015625" style="202" customWidth="1"/>
    <col min="3" max="3" width="15.83203125" style="202" customWidth="1"/>
    <col min="4" max="16384" width="10.66015625" style="202" customWidth="1"/>
  </cols>
  <sheetData>
    <row r="1" spans="1:3" ht="12.75">
      <c r="A1" s="202" t="s">
        <v>894</v>
      </c>
      <c r="C1" s="203" t="s">
        <v>1856</v>
      </c>
    </row>
    <row r="2" ht="22.5" customHeight="1"/>
    <row r="3" spans="1:3" ht="36" customHeight="1">
      <c r="A3" s="204" t="s">
        <v>1857</v>
      </c>
      <c r="B3" s="204"/>
      <c r="C3" s="204"/>
    </row>
    <row r="4" spans="1:3" ht="21.75" customHeight="1">
      <c r="A4" s="205"/>
      <c r="B4" s="205"/>
      <c r="C4" s="206"/>
    </row>
    <row r="5" spans="1:3" ht="19.5" customHeight="1" thickBot="1">
      <c r="A5" s="207" t="s">
        <v>1858</v>
      </c>
      <c r="B5" s="207"/>
      <c r="C5" s="207"/>
    </row>
    <row r="6" spans="1:3" ht="47.25" customHeight="1" thickBot="1">
      <c r="A6" s="208" t="s">
        <v>897</v>
      </c>
      <c r="B6" s="209" t="s">
        <v>888</v>
      </c>
      <c r="C6" s="208" t="s">
        <v>1770</v>
      </c>
    </row>
    <row r="7" spans="1:3" ht="15.75" customHeight="1">
      <c r="A7" s="206" t="s">
        <v>1859</v>
      </c>
      <c r="B7" s="202" t="s">
        <v>1860</v>
      </c>
      <c r="C7" s="210">
        <v>94669</v>
      </c>
    </row>
    <row r="8" spans="1:3" ht="15.75" customHeight="1">
      <c r="A8" s="206" t="s">
        <v>1861</v>
      </c>
      <c r="B8" s="202" t="s">
        <v>1862</v>
      </c>
      <c r="C8" s="210">
        <v>248</v>
      </c>
    </row>
    <row r="9" spans="1:3" ht="15.75" customHeight="1">
      <c r="A9" s="211" t="s">
        <v>1863</v>
      </c>
      <c r="B9" s="212" t="s">
        <v>1864</v>
      </c>
      <c r="C9" s="210">
        <v>634</v>
      </c>
    </row>
    <row r="10" spans="1:3" ht="15.75" customHeight="1">
      <c r="A10" s="211" t="s">
        <v>1865</v>
      </c>
      <c r="B10" s="213" t="s">
        <v>1866</v>
      </c>
      <c r="C10" s="210">
        <v>56473</v>
      </c>
    </row>
    <row r="11" spans="1:3" ht="15.75" customHeight="1">
      <c r="A11" s="211" t="s">
        <v>1867</v>
      </c>
      <c r="B11" s="213" t="s">
        <v>1868</v>
      </c>
      <c r="C11" s="210">
        <v>26700</v>
      </c>
    </row>
    <row r="12" spans="1:3" ht="15.75" customHeight="1">
      <c r="A12" s="211" t="s">
        <v>1869</v>
      </c>
      <c r="B12" s="213" t="s">
        <v>892</v>
      </c>
      <c r="C12" s="210">
        <v>79342</v>
      </c>
    </row>
    <row r="13" spans="1:3" ht="15.75" customHeight="1">
      <c r="A13" s="211" t="s">
        <v>1870</v>
      </c>
      <c r="B13" s="213" t="s">
        <v>1871</v>
      </c>
      <c r="C13" s="210">
        <v>237460</v>
      </c>
    </row>
    <row r="14" spans="1:3" ht="15.75" customHeight="1">
      <c r="A14" s="211" t="s">
        <v>1872</v>
      </c>
      <c r="B14" s="213" t="s">
        <v>1873</v>
      </c>
      <c r="C14" s="210">
        <v>76893</v>
      </c>
    </row>
    <row r="15" spans="1:3" ht="15.75" customHeight="1">
      <c r="A15" s="211" t="s">
        <v>1874</v>
      </c>
      <c r="B15" s="213" t="s">
        <v>1875</v>
      </c>
      <c r="C15" s="210">
        <v>158</v>
      </c>
    </row>
    <row r="16" spans="1:3" ht="15.75" customHeight="1" thickBot="1">
      <c r="A16" s="211" t="s">
        <v>1876</v>
      </c>
      <c r="B16" s="213" t="s">
        <v>1877</v>
      </c>
      <c r="C16" s="210">
        <v>12870</v>
      </c>
    </row>
    <row r="17" spans="1:3" s="216" customFormat="1" ht="18" customHeight="1" thickBot="1">
      <c r="A17" s="214" t="s">
        <v>1878</v>
      </c>
      <c r="B17" s="214"/>
      <c r="C17" s="215">
        <f>SUM(C7:C16)</f>
        <v>585447</v>
      </c>
    </row>
    <row r="18" spans="1:3" s="216" customFormat="1" ht="75" customHeight="1">
      <c r="A18" s="217"/>
      <c r="B18" s="217"/>
      <c r="C18" s="218"/>
    </row>
    <row r="19" spans="1:3" ht="19.5" customHeight="1" thickBot="1">
      <c r="A19" s="219" t="s">
        <v>1879</v>
      </c>
      <c r="B19" s="220"/>
      <c r="C19" s="221"/>
    </row>
    <row r="20" spans="1:3" ht="48" customHeight="1" thickBot="1">
      <c r="A20" s="208" t="s">
        <v>1880</v>
      </c>
      <c r="B20" s="209" t="s">
        <v>888</v>
      </c>
      <c r="C20" s="208" t="s">
        <v>1770</v>
      </c>
    </row>
    <row r="21" spans="1:3" ht="16.5" customHeight="1">
      <c r="A21" s="206" t="s">
        <v>1504</v>
      </c>
      <c r="B21" s="202" t="s">
        <v>1881</v>
      </c>
      <c r="C21" s="210">
        <v>11407</v>
      </c>
    </row>
    <row r="22" spans="1:3" ht="16.5" customHeight="1">
      <c r="A22" s="206" t="s">
        <v>1537</v>
      </c>
      <c r="B22" s="213" t="s">
        <v>1536</v>
      </c>
      <c r="C22" s="210">
        <v>6914</v>
      </c>
    </row>
    <row r="23" spans="1:3" ht="16.5" customHeight="1">
      <c r="A23" s="211" t="s">
        <v>957</v>
      </c>
      <c r="B23" s="213" t="s">
        <v>1882</v>
      </c>
      <c r="C23" s="210">
        <v>16600</v>
      </c>
    </row>
    <row r="24" spans="1:3" ht="16.5" customHeight="1">
      <c r="A24" s="206" t="s">
        <v>979</v>
      </c>
      <c r="B24" s="202" t="s">
        <v>978</v>
      </c>
      <c r="C24" s="210">
        <v>10400</v>
      </c>
    </row>
    <row r="25" spans="1:3" ht="16.5" customHeight="1">
      <c r="A25" s="206" t="s">
        <v>1883</v>
      </c>
      <c r="B25" s="213" t="s">
        <v>1884</v>
      </c>
      <c r="C25" s="210">
        <v>341053</v>
      </c>
    </row>
    <row r="26" spans="1:3" ht="16.5" customHeight="1" thickBot="1">
      <c r="A26" s="206" t="s">
        <v>1885</v>
      </c>
      <c r="B26" s="213" t="s">
        <v>1886</v>
      </c>
      <c r="C26" s="210">
        <v>105224</v>
      </c>
    </row>
    <row r="27" spans="1:3" s="222" customFormat="1" ht="16.5" thickBot="1">
      <c r="A27" s="214" t="s">
        <v>1887</v>
      </c>
      <c r="B27" s="214"/>
      <c r="C27" s="215">
        <f>SUM(C21:C26)</f>
        <v>491598</v>
      </c>
    </row>
    <row r="28" spans="1:3" s="222" customFormat="1" ht="15.75">
      <c r="A28" s="223"/>
      <c r="B28" s="223"/>
      <c r="C28" s="218"/>
    </row>
    <row r="29" spans="1:3" s="222" customFormat="1" ht="33.75" customHeight="1">
      <c r="A29" s="217"/>
      <c r="B29" s="217"/>
      <c r="C29" s="218"/>
    </row>
    <row r="30" spans="1:3" ht="12.75">
      <c r="A30" s="202" t="s">
        <v>1878</v>
      </c>
      <c r="B30" s="202" t="s">
        <v>1888</v>
      </c>
      <c r="C30" s="210"/>
    </row>
    <row r="31" spans="1:2" ht="12.75">
      <c r="A31" s="202" t="s">
        <v>1887</v>
      </c>
      <c r="B31" s="202" t="s">
        <v>1889</v>
      </c>
    </row>
    <row r="32" spans="1:2" ht="12.75">
      <c r="A32" s="224" t="s">
        <v>1890</v>
      </c>
      <c r="B32" s="224" t="s">
        <v>1891</v>
      </c>
    </row>
  </sheetData>
  <mergeCells count="5">
    <mergeCell ref="A27:B27"/>
    <mergeCell ref="A3:C3"/>
    <mergeCell ref="A5:C5"/>
    <mergeCell ref="A19:C19"/>
    <mergeCell ref="A17:B1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Eger Megyei Jogú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Khrista</dc:creator>
  <cp:keywords/>
  <dc:description/>
  <cp:lastModifiedBy>farkaszs</cp:lastModifiedBy>
  <cp:lastPrinted>2005-06-02T11:11:16Z</cp:lastPrinted>
  <dcterms:created xsi:type="dcterms:W3CDTF">2005-06-02T11:08:09Z</dcterms:created>
  <dcterms:modified xsi:type="dcterms:W3CDTF">2006-05-31T14:53:06Z</dcterms:modified>
  <cp:category/>
  <cp:version/>
  <cp:contentType/>
  <cp:contentStatus/>
</cp:coreProperties>
</file>